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135" windowWidth="20070" windowHeight="11505" tabRatio="946"/>
  </bookViews>
  <sheets>
    <sheet name="БЖУ" sheetId="12" r:id="rId1"/>
    <sheet name="Потребн." sheetId="24" r:id="rId2"/>
    <sheet name="Лист1" sheetId="25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89" i="12"/>
  <c r="C266"/>
  <c r="H257"/>
  <c r="C257"/>
  <c r="F236"/>
  <c r="C236"/>
  <c r="H226"/>
  <c r="C226"/>
  <c r="H195"/>
  <c r="C195"/>
  <c r="C173"/>
  <c r="E164"/>
  <c r="D164"/>
  <c r="C164"/>
  <c r="H120"/>
  <c r="D120"/>
  <c r="C120"/>
  <c r="H89"/>
  <c r="D89"/>
  <c r="C89"/>
  <c r="I80"/>
  <c r="H80"/>
  <c r="C80" s="1"/>
  <c r="L60"/>
  <c r="K60"/>
  <c r="J60"/>
  <c r="I60"/>
  <c r="H60"/>
  <c r="F60"/>
  <c r="E60"/>
  <c r="D60"/>
  <c r="C60"/>
  <c r="L51"/>
  <c r="K51"/>
  <c r="J51"/>
  <c r="I51"/>
  <c r="H51"/>
  <c r="C51"/>
  <c r="L29"/>
  <c r="K29"/>
  <c r="J29"/>
  <c r="I29"/>
  <c r="H29"/>
  <c r="G29"/>
  <c r="F29"/>
  <c r="E29"/>
  <c r="D29"/>
  <c r="C29"/>
  <c r="L20"/>
  <c r="K20"/>
  <c r="J20"/>
  <c r="I20"/>
  <c r="H20"/>
  <c r="G20"/>
  <c r="F20"/>
  <c r="E20"/>
  <c r="D20"/>
  <c r="C20"/>
  <c r="G257"/>
  <c r="F257"/>
  <c r="E257"/>
  <c r="D257"/>
  <c r="H37"/>
  <c r="I37"/>
  <c r="J37"/>
  <c r="K37"/>
  <c r="L37"/>
  <c r="C41"/>
  <c r="D41"/>
  <c r="E41"/>
  <c r="F41"/>
  <c r="G41"/>
  <c r="D51"/>
  <c r="E51"/>
  <c r="F51"/>
  <c r="G51"/>
  <c r="G60"/>
  <c r="H68"/>
  <c r="I68"/>
  <c r="J68"/>
  <c r="K68"/>
  <c r="L68"/>
  <c r="C72"/>
  <c r="D72"/>
  <c r="E72"/>
  <c r="F72"/>
  <c r="G72"/>
  <c r="D80"/>
  <c r="E80"/>
  <c r="F80"/>
  <c r="G80"/>
  <c r="J80"/>
  <c r="K80"/>
  <c r="L80"/>
  <c r="E89"/>
  <c r="F89"/>
  <c r="G89"/>
  <c r="I89"/>
  <c r="J89"/>
  <c r="K89"/>
  <c r="L89"/>
  <c r="H97"/>
  <c r="I97"/>
  <c r="J97"/>
  <c r="K97"/>
  <c r="L97"/>
  <c r="C102"/>
  <c r="D102"/>
  <c r="E102"/>
  <c r="F102"/>
  <c r="G102"/>
  <c r="C111"/>
  <c r="D111"/>
  <c r="E111"/>
  <c r="F111"/>
  <c r="G111"/>
  <c r="H111"/>
  <c r="I111"/>
  <c r="J111"/>
  <c r="K111"/>
  <c r="L111"/>
  <c r="E120"/>
  <c r="F120"/>
  <c r="G120"/>
  <c r="I120"/>
  <c r="J120"/>
  <c r="K120"/>
  <c r="L120"/>
  <c r="I128"/>
  <c r="J128"/>
  <c r="K128"/>
  <c r="L128"/>
  <c r="C132"/>
  <c r="D132"/>
  <c r="E132"/>
  <c r="F132"/>
  <c r="G132"/>
  <c r="C140"/>
  <c r="D140"/>
  <c r="E140"/>
  <c r="F140"/>
  <c r="G140"/>
  <c r="I140"/>
  <c r="J140"/>
  <c r="K140"/>
  <c r="L140"/>
  <c r="C148"/>
  <c r="D148"/>
  <c r="E148"/>
  <c r="F148"/>
  <c r="G148"/>
  <c r="H148"/>
  <c r="I148"/>
  <c r="J148"/>
  <c r="K148"/>
  <c r="L148"/>
  <c r="C155"/>
  <c r="D155"/>
  <c r="E155"/>
  <c r="F155"/>
  <c r="G155"/>
  <c r="F164"/>
  <c r="G164"/>
  <c r="H164"/>
  <c r="I164"/>
  <c r="J164"/>
  <c r="K164"/>
  <c r="L164"/>
  <c r="D173"/>
  <c r="E173"/>
  <c r="F173"/>
  <c r="G173"/>
  <c r="H173"/>
  <c r="I173"/>
  <c r="J173"/>
  <c r="K173"/>
  <c r="L173"/>
  <c r="H181"/>
  <c r="I181"/>
  <c r="J181"/>
  <c r="K181"/>
  <c r="L181"/>
  <c r="C186"/>
  <c r="D186"/>
  <c r="E186"/>
  <c r="F186"/>
  <c r="G186"/>
  <c r="D195"/>
  <c r="E195"/>
  <c r="F195"/>
  <c r="G195"/>
  <c r="I195"/>
  <c r="J195"/>
  <c r="K195"/>
  <c r="L195"/>
  <c r="C204"/>
  <c r="D204"/>
  <c r="E204"/>
  <c r="F204"/>
  <c r="G204"/>
  <c r="H204"/>
  <c r="I204"/>
  <c r="J204"/>
  <c r="K204"/>
  <c r="L204"/>
  <c r="H212"/>
  <c r="I212"/>
  <c r="J212"/>
  <c r="K212"/>
  <c r="L212"/>
  <c r="C217"/>
  <c r="D217"/>
  <c r="E217"/>
  <c r="F217"/>
  <c r="G217"/>
  <c r="D226"/>
  <c r="E226"/>
  <c r="F226"/>
  <c r="G226"/>
  <c r="I226"/>
  <c r="J226"/>
  <c r="K226"/>
  <c r="L226"/>
  <c r="D236"/>
  <c r="E236"/>
  <c r="G236"/>
  <c r="I236"/>
  <c r="J236"/>
  <c r="K236"/>
  <c r="L236"/>
  <c r="H244"/>
  <c r="I244"/>
  <c r="J244"/>
  <c r="K244"/>
  <c r="L244"/>
  <c r="D248"/>
  <c r="E248"/>
  <c r="F248"/>
  <c r="G248"/>
  <c r="D266"/>
  <c r="E266"/>
  <c r="F266"/>
  <c r="G266"/>
  <c r="H266"/>
  <c r="I266"/>
  <c r="J266"/>
  <c r="K266"/>
  <c r="L266"/>
  <c r="H274"/>
  <c r="I274"/>
  <c r="J274"/>
  <c r="K274"/>
  <c r="L274"/>
  <c r="C281"/>
  <c r="D281"/>
  <c r="E281"/>
  <c r="F281"/>
  <c r="G281"/>
  <c r="D289"/>
  <c r="E289"/>
  <c r="F289"/>
  <c r="G289"/>
  <c r="H289"/>
  <c r="I289"/>
  <c r="J289"/>
  <c r="K289"/>
  <c r="L289"/>
  <c r="C296"/>
  <c r="D296"/>
  <c r="E296"/>
  <c r="F296"/>
  <c r="G296"/>
  <c r="H296"/>
  <c r="I296"/>
  <c r="J296"/>
  <c r="K296"/>
  <c r="L296"/>
  <c r="C300"/>
  <c r="D300"/>
  <c r="E300"/>
  <c r="F300"/>
  <c r="G300"/>
  <c r="J19" i="24" l="1"/>
  <c r="I19"/>
  <c r="G19"/>
  <c r="F19"/>
  <c r="D19"/>
  <c r="C19"/>
  <c r="J18"/>
  <c r="I18"/>
  <c r="G18"/>
  <c r="F18"/>
  <c r="D18"/>
  <c r="C18"/>
  <c r="J17"/>
  <c r="I17"/>
  <c r="G17"/>
  <c r="F17"/>
  <c r="D17"/>
  <c r="C17"/>
  <c r="J16"/>
  <c r="I16"/>
  <c r="G16"/>
  <c r="F16"/>
  <c r="D16"/>
  <c r="C16"/>
  <c r="J15"/>
  <c r="I15"/>
  <c r="G15"/>
  <c r="F15"/>
  <c r="D15"/>
  <c r="C15"/>
  <c r="M9"/>
  <c r="L9"/>
  <c r="J9"/>
  <c r="I9"/>
  <c r="G9"/>
  <c r="F9"/>
  <c r="D9"/>
  <c r="C9"/>
  <c r="M8"/>
  <c r="L8"/>
  <c r="J8"/>
  <c r="I8"/>
  <c r="G8"/>
  <c r="F8"/>
  <c r="D8"/>
  <c r="C8"/>
  <c r="M7"/>
  <c r="L7"/>
  <c r="J7"/>
  <c r="I7"/>
  <c r="G7"/>
  <c r="F7"/>
  <c r="D7"/>
  <c r="C7"/>
  <c r="M6"/>
  <c r="L6"/>
  <c r="J6"/>
  <c r="I6"/>
  <c r="G6"/>
  <c r="F6"/>
  <c r="D6"/>
  <c r="C6"/>
  <c r="M5"/>
  <c r="L5"/>
  <c r="J5"/>
  <c r="I5"/>
  <c r="G5"/>
  <c r="F5"/>
  <c r="D5"/>
  <c r="C5"/>
  <c r="K5" l="1"/>
  <c r="K7"/>
  <c r="K6"/>
  <c r="K9"/>
  <c r="E16"/>
  <c r="E18"/>
  <c r="E17"/>
  <c r="E19"/>
  <c r="E6"/>
  <c r="E8"/>
  <c r="H17"/>
  <c r="K8" l="1"/>
  <c r="K17"/>
  <c r="H16"/>
  <c r="K16" s="1"/>
  <c r="E9"/>
  <c r="H7"/>
  <c r="E7"/>
  <c r="H8"/>
  <c r="H6"/>
  <c r="N6" s="1"/>
  <c r="H18"/>
  <c r="K18" s="1"/>
  <c r="N8" l="1"/>
  <c r="N7"/>
  <c r="H9" l="1"/>
  <c r="N9" s="1"/>
  <c r="H19"/>
  <c r="K19" s="1"/>
  <c r="E15" l="1"/>
  <c r="E5"/>
  <c r="H5"/>
  <c r="H15" l="1"/>
  <c r="K15" s="1"/>
  <c r="N5"/>
</calcChain>
</file>

<file path=xl/sharedStrings.xml><?xml version="1.0" encoding="utf-8"?>
<sst xmlns="http://schemas.openxmlformats.org/spreadsheetml/2006/main" count="482" uniqueCount="187">
  <si>
    <t>Чай с сахаром</t>
  </si>
  <si>
    <t>ОБЕД</t>
  </si>
  <si>
    <t>ПОЛДНИК</t>
  </si>
  <si>
    <t>Картофельное пюре</t>
  </si>
  <si>
    <t>Сыр</t>
  </si>
  <si>
    <t>Рис отварной</t>
  </si>
  <si>
    <t>Сок фруктовый</t>
  </si>
  <si>
    <t>Какао с молоком</t>
  </si>
  <si>
    <t>ЗАВТРАК</t>
  </si>
  <si>
    <t>Бутерброд с сыром</t>
  </si>
  <si>
    <t>Макаронные изделия отварные</t>
  </si>
  <si>
    <t xml:space="preserve">ЗАВТРАК </t>
  </si>
  <si>
    <t xml:space="preserve">УТВЕРЖДАЮ:          </t>
  </si>
  <si>
    <t xml:space="preserve">/ _________ / ___________________          </t>
  </si>
  <si>
    <t xml:space="preserve">Прием пищи, наименование </t>
  </si>
  <si>
    <t>Пищевые вещества (г)</t>
  </si>
  <si>
    <t>Энергетическая ценность</t>
  </si>
  <si>
    <t>№ рецептуры</t>
  </si>
  <si>
    <t>блюда</t>
  </si>
  <si>
    <t>(ккал)</t>
  </si>
  <si>
    <t>Б</t>
  </si>
  <si>
    <t>Ж</t>
  </si>
  <si>
    <t>У</t>
  </si>
  <si>
    <t>ИТОГО:</t>
  </si>
  <si>
    <t>Кофейный напиток с молоком</t>
  </si>
  <si>
    <t>День второй (вторник 1)</t>
  </si>
  <si>
    <t>День третий (среда 1)</t>
  </si>
  <si>
    <t>День четвертый (четверг 1)</t>
  </si>
  <si>
    <t>День пятый (пятница 1)</t>
  </si>
  <si>
    <t>Название пищевых веществ</t>
  </si>
  <si>
    <t>Суточная норма (100%), гр.</t>
  </si>
  <si>
    <t xml:space="preserve">Завтрак (20%), гр. </t>
  </si>
  <si>
    <t xml:space="preserve">Завтрак (25%), гр. </t>
  </si>
  <si>
    <t>Фактическ.выполнен. норм ( 20-25%) в среднем за день, гр</t>
  </si>
  <si>
    <t xml:space="preserve">Обед (30%), гр. </t>
  </si>
  <si>
    <t xml:space="preserve">Обед (35%), гр. </t>
  </si>
  <si>
    <t>Фактичес.выполнен.норм (30-35%) в среднем за день, гр</t>
  </si>
  <si>
    <t>Полдник (10%), гр</t>
  </si>
  <si>
    <t>Полдник (15%), гр</t>
  </si>
  <si>
    <t xml:space="preserve">Фактическ.выполнен. Норм ( 10-15%) в среднем за день, гр </t>
  </si>
  <si>
    <t>Завтрак, обед, полдник( 60%)</t>
  </si>
  <si>
    <t>Завтрак, обед, полдник 75%)</t>
  </si>
  <si>
    <t>Фактическ.выполнен. норм ( 60-75%) в среднем за день, гр</t>
  </si>
  <si>
    <t>Белки (г)</t>
  </si>
  <si>
    <t>Жиры (г)</t>
  </si>
  <si>
    <t>Углеводы (г)</t>
  </si>
  <si>
    <t>Энергет. Ценность (ккал)</t>
  </si>
  <si>
    <t>Витамин С (мг)</t>
  </si>
  <si>
    <t>Фактическ.выполнен. норм     (50-60%) в среднем за день, гр</t>
  </si>
  <si>
    <t>Завтрак, обед       ( 50%)</t>
  </si>
  <si>
    <t>Завтрак, обед (60%)</t>
  </si>
  <si>
    <t>_______________</t>
  </si>
  <si>
    <t>Калькулятор МП "КШП" ______________</t>
  </si>
  <si>
    <t>Бирюкова Н.Ю.</t>
  </si>
  <si>
    <t>Гуляш из говядины</t>
  </si>
  <si>
    <t xml:space="preserve"> Вес блюда / Суммарный объем блюд</t>
  </si>
  <si>
    <t>___________________</t>
  </si>
  <si>
    <t xml:space="preserve">Сыр </t>
  </si>
  <si>
    <t>Плов из птицы</t>
  </si>
  <si>
    <t>Технолог МП"КШП"</t>
  </si>
  <si>
    <t>Батон Нарезной</t>
  </si>
  <si>
    <t>Хлеб ржано-пшеничный</t>
  </si>
  <si>
    <t>Меняйкина М.В.</t>
  </si>
  <si>
    <t>Выполнение потребности в пищевых веществах и энергии на одного ребенка по примерному меню  с 01.09.2023 г. (от 7 до 11 лет)</t>
  </si>
  <si>
    <t>Выполнение потребности в пищевых веществах и энергии на одного ребенка по примерному меню  с 01.09.2023 г. (от 12 лет и старше)</t>
  </si>
  <si>
    <t>М.В.Дудукина</t>
  </si>
  <si>
    <t xml:space="preserve">Директор АУ "Комбинат  питания"              </t>
  </si>
  <si>
    <t>Директор</t>
  </si>
  <si>
    <t>Каша гречневая расыпчатая</t>
  </si>
  <si>
    <t>Гуляш из филе птицы</t>
  </si>
  <si>
    <t>Хлеб пшеничный</t>
  </si>
  <si>
    <t>Фрукт</t>
  </si>
  <si>
    <t>Компот из смеси сухофруктов</t>
  </si>
  <si>
    <t>Пряники</t>
  </si>
  <si>
    <t>Сок фруктовый в потребительской упаковке</t>
  </si>
  <si>
    <t>Йогурт молочный в потребительской упаковке</t>
  </si>
  <si>
    <t>Икра свекольная</t>
  </si>
  <si>
    <t>Кисель</t>
  </si>
  <si>
    <t>Вафли</t>
  </si>
  <si>
    <t>Хлеб пшеничый</t>
  </si>
  <si>
    <t>Гороховое пюре</t>
  </si>
  <si>
    <t>Винегрет овощной</t>
  </si>
  <si>
    <t>Суп картофельный с рисом и мясными фрикадельками</t>
  </si>
  <si>
    <t>Каша пшенная молочная вязкая с маслом</t>
  </si>
  <si>
    <t>Запеканка из творога с сгущенным молоком</t>
  </si>
  <si>
    <t>Печенье</t>
  </si>
  <si>
    <t>Кондитерское изделие в потребительской упаковке</t>
  </si>
  <si>
    <t>Салат из квашеной капусты</t>
  </si>
  <si>
    <t>Котлеты рубленые  из птицы с соусом сметанныцм</t>
  </si>
  <si>
    <t xml:space="preserve">Сок фруктовый </t>
  </si>
  <si>
    <t>Жаркое по -домашнему</t>
  </si>
  <si>
    <t>35 /20</t>
  </si>
  <si>
    <t>Биточки с соусом</t>
  </si>
  <si>
    <t>Бефстроганов из отварной говядины</t>
  </si>
  <si>
    <t>Каша молочная "Геркулес" с маслом</t>
  </si>
  <si>
    <t>Суп картофельный с макаронными изделиями и птицей</t>
  </si>
  <si>
    <t>вафли</t>
  </si>
  <si>
    <t>Каша"Дружба"</t>
  </si>
  <si>
    <t>Чай с сахаром и лимоном</t>
  </si>
  <si>
    <t>Рыба,запеченная в сметанном соусе</t>
  </si>
  <si>
    <t>180</t>
  </si>
  <si>
    <t>ОБЕД 2 ВАРИАНТ</t>
  </si>
  <si>
    <t>Рис отварнной</t>
  </si>
  <si>
    <t>Капуста тушеная</t>
  </si>
  <si>
    <t>Котлета из трески с маслом</t>
  </si>
  <si>
    <t>Каша гречневая рассыпчатая</t>
  </si>
  <si>
    <t>Гороховое  пюре</t>
  </si>
  <si>
    <t>Котлета из птицы с маслом</t>
  </si>
  <si>
    <t>Суп с горохом с птицей и гренками</t>
  </si>
  <si>
    <t>Рассольник ленинградский с птицей</t>
  </si>
  <si>
    <t xml:space="preserve"> </t>
  </si>
  <si>
    <t>930</t>
  </si>
  <si>
    <t>Борщ со сметаной и птицей</t>
  </si>
  <si>
    <t>35 /25</t>
  </si>
  <si>
    <t>Голень птицы тушенное с  с соусом сметанным</t>
  </si>
  <si>
    <t>Суп с горохом с говядиной и гренками</t>
  </si>
  <si>
    <t>Борщ со сметаной и говядиной</t>
  </si>
  <si>
    <t>СОГЛАСОВАНО</t>
  </si>
  <si>
    <t>Салат из белокочанной  капусты</t>
  </si>
  <si>
    <t xml:space="preserve">Омлет натуральный с маслом </t>
  </si>
  <si>
    <t>Кнели из кур с рисом и соусом</t>
  </si>
  <si>
    <t xml:space="preserve">       2026 г.</t>
  </si>
  <si>
    <t>2026 г.</t>
  </si>
  <si>
    <t>Выпечка в упаковке</t>
  </si>
  <si>
    <t>945</t>
  </si>
  <si>
    <t>августа</t>
  </si>
  <si>
    <t>Примерное 10-ти дневное меню для школьного питания обучающихся</t>
  </si>
  <si>
    <t>54-4г</t>
  </si>
  <si>
    <t>День шестой (понедельник 2)</t>
  </si>
  <si>
    <t>День седьмой (вторник 2)</t>
  </si>
  <si>
    <t>День восьмой (среда 2)</t>
  </si>
  <si>
    <t>День девятый (четверг 2)</t>
  </si>
  <si>
    <t>День десятый (пятница 2)</t>
  </si>
  <si>
    <t>54-2гн</t>
  </si>
  <si>
    <t>54-7з</t>
  </si>
  <si>
    <t>54-12с</t>
  </si>
  <si>
    <t>54-6м</t>
  </si>
  <si>
    <t>54-1г</t>
  </si>
  <si>
    <t>54-1хн</t>
  </si>
  <si>
    <t>35/20</t>
  </si>
  <si>
    <t xml:space="preserve">Бутерброд с сыром </t>
  </si>
  <si>
    <t xml:space="preserve">Щи из свежей капусты со  сметаной </t>
  </si>
  <si>
    <t>Щи из свежей капусты со  сметаной и говядиной</t>
  </si>
  <si>
    <t xml:space="preserve">Суп картофельный с рисом </t>
  </si>
  <si>
    <t>Суп с горохом  гренками</t>
  </si>
  <si>
    <t xml:space="preserve">Рассольник ленинградский </t>
  </si>
  <si>
    <t>Кекс</t>
  </si>
  <si>
    <t>54-7с</t>
  </si>
  <si>
    <t>Суп картофельный с макаронными изделиями</t>
  </si>
  <si>
    <t>54-6г</t>
  </si>
  <si>
    <t>54-25.1к</t>
  </si>
  <si>
    <t>54-1с</t>
  </si>
  <si>
    <t>54-15з</t>
  </si>
  <si>
    <t>54-11г</t>
  </si>
  <si>
    <t>54-5м</t>
  </si>
  <si>
    <t>54-13з</t>
  </si>
  <si>
    <t>54-21гн</t>
  </si>
  <si>
    <t>54-6к</t>
  </si>
  <si>
    <t>54-1т</t>
  </si>
  <si>
    <t>54-23гн</t>
  </si>
  <si>
    <t>54-16з</t>
  </si>
  <si>
    <t>54-5с</t>
  </si>
  <si>
    <t>54-1р</t>
  </si>
  <si>
    <t>54-8г</t>
  </si>
  <si>
    <t>54-3гн</t>
  </si>
  <si>
    <t>54-2с</t>
  </si>
  <si>
    <t>54-2м</t>
  </si>
  <si>
    <t>54-8с</t>
  </si>
  <si>
    <t>54-9м</t>
  </si>
  <si>
    <t>54-1м</t>
  </si>
  <si>
    <t>54-3с</t>
  </si>
  <si>
    <t>54-21г</t>
  </si>
  <si>
    <t>54-22к</t>
  </si>
  <si>
    <t>54-1о</t>
  </si>
  <si>
    <t>54-12м</t>
  </si>
  <si>
    <t>54-8р</t>
  </si>
  <si>
    <t>54-16к</t>
  </si>
  <si>
    <t>1- 4 классы</t>
  </si>
  <si>
    <t>5-11 классы</t>
  </si>
  <si>
    <t>Суп с рисом и рыбными консервами</t>
  </si>
  <si>
    <t xml:space="preserve">Суп с рисом </t>
  </si>
  <si>
    <t>35/30</t>
  </si>
  <si>
    <t>Суп с клецками</t>
  </si>
  <si>
    <t>54-6с</t>
  </si>
  <si>
    <t>Суп из овощей с мясными фрикадельками</t>
  </si>
  <si>
    <t>Борщ с капустой и картофелем со сметаной</t>
  </si>
  <si>
    <t>Каша жидкая молочная из рисовой крупы с маслом</t>
  </si>
</sst>
</file>

<file path=xl/styles.xml><?xml version="1.0" encoding="utf-8"?>
<styleSheet xmlns="http://schemas.openxmlformats.org/spreadsheetml/2006/main">
  <numFmts count="1">
    <numFmt numFmtId="164" formatCode="#&quot; &quot;???/???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7030A0"/>
      <name val="Calibri"/>
      <family val="2"/>
      <charset val="204"/>
      <scheme val="minor"/>
    </font>
    <font>
      <sz val="11"/>
      <color rgb="FF7030A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285">
    <xf numFmtId="0" fontId="0" fillId="0" borderId="0" xfId="0"/>
    <xf numFmtId="0" fontId="0" fillId="0" borderId="0" xfId="0" applyBorder="1"/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/>
    <xf numFmtId="2" fontId="3" fillId="0" borderId="21" xfId="0" applyNumberFormat="1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5" fillId="0" borderId="0" xfId="0" applyNumberFormat="1" applyFont="1" applyAlignment="1">
      <alignment horizont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24" xfId="0" applyNumberFormat="1" applyFont="1" applyBorder="1" applyAlignment="1">
      <alignment horizontal="center" vertical="center"/>
    </xf>
    <xf numFmtId="0" fontId="1" fillId="0" borderId="0" xfId="0" applyNumberFormat="1" applyFont="1"/>
    <xf numFmtId="0" fontId="1" fillId="0" borderId="0" xfId="0" applyNumberFormat="1" applyFont="1" applyAlignment="1"/>
    <xf numFmtId="0" fontId="1" fillId="0" borderId="0" xfId="0" applyFont="1" applyAlignment="1"/>
    <xf numFmtId="0" fontId="9" fillId="0" borderId="2" xfId="0" applyNumberFormat="1" applyFont="1" applyBorder="1" applyAlignment="1">
      <alignment vertical="center" wrapText="1"/>
    </xf>
    <xf numFmtId="0" fontId="0" fillId="0" borderId="0" xfId="0"/>
    <xf numFmtId="0" fontId="0" fillId="0" borderId="0" xfId="0"/>
    <xf numFmtId="1" fontId="8" fillId="0" borderId="28" xfId="0" applyNumberFormat="1" applyFont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vertical="center" wrapText="1"/>
    </xf>
    <xf numFmtId="0" fontId="7" fillId="0" borderId="42" xfId="0" applyNumberFormat="1" applyFont="1" applyBorder="1" applyAlignment="1">
      <alignment vertical="center" wrapText="1"/>
    </xf>
    <xf numFmtId="2" fontId="7" fillId="0" borderId="42" xfId="0" applyNumberFormat="1" applyFont="1" applyBorder="1" applyAlignment="1">
      <alignment vertical="center" wrapText="1"/>
    </xf>
    <xf numFmtId="2" fontId="9" fillId="0" borderId="42" xfId="0" applyNumberFormat="1" applyFont="1" applyBorder="1" applyAlignment="1">
      <alignment vertical="center" wrapText="1"/>
    </xf>
    <xf numFmtId="0" fontId="9" fillId="0" borderId="42" xfId="0" applyNumberFormat="1" applyFont="1" applyBorder="1" applyAlignment="1">
      <alignment vertical="center" wrapText="1"/>
    </xf>
    <xf numFmtId="0" fontId="9" fillId="0" borderId="42" xfId="0" applyNumberFormat="1" applyFont="1" applyBorder="1" applyAlignment="1">
      <alignment horizontal="left" vertical="center" wrapText="1"/>
    </xf>
    <xf numFmtId="0" fontId="7" fillId="0" borderId="42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 vertical="center" wrapText="1"/>
    </xf>
    <xf numFmtId="0" fontId="10" fillId="0" borderId="42" xfId="0" applyNumberFormat="1" applyFont="1" applyBorder="1" applyAlignment="1">
      <alignment horizontal="center" vertical="center" wrapText="1"/>
    </xf>
    <xf numFmtId="0" fontId="10" fillId="0" borderId="38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vertical="top" wrapText="1"/>
    </xf>
    <xf numFmtId="0" fontId="10" fillId="0" borderId="23" xfId="0" applyNumberFormat="1" applyFont="1" applyBorder="1" applyAlignment="1">
      <alignment horizontal="center" vertical="center" wrapText="1"/>
    </xf>
    <xf numFmtId="0" fontId="10" fillId="0" borderId="23" xfId="0" applyNumberFormat="1" applyFont="1" applyBorder="1" applyAlignment="1">
      <alignment vertical="top" wrapText="1"/>
    </xf>
    <xf numFmtId="0" fontId="12" fillId="0" borderId="42" xfId="0" applyFont="1" applyBorder="1"/>
    <xf numFmtId="0" fontId="10" fillId="0" borderId="31" xfId="0" applyNumberFormat="1" applyFont="1" applyBorder="1"/>
    <xf numFmtId="0" fontId="12" fillId="0" borderId="44" xfId="0" applyFont="1" applyBorder="1"/>
    <xf numFmtId="0" fontId="9" fillId="0" borderId="38" xfId="0" applyNumberFormat="1" applyFont="1" applyBorder="1" applyAlignment="1">
      <alignment horizontal="left" vertical="center" wrapText="1"/>
    </xf>
    <xf numFmtId="0" fontId="7" fillId="0" borderId="38" xfId="0" applyNumberFormat="1" applyFont="1" applyBorder="1" applyAlignment="1">
      <alignment horizontal="left" vertical="center" wrapText="1"/>
    </xf>
    <xf numFmtId="0" fontId="9" fillId="0" borderId="6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vertical="center" wrapText="1"/>
    </xf>
    <xf numFmtId="0" fontId="8" fillId="0" borderId="47" xfId="0" applyNumberFormat="1" applyFont="1" applyBorder="1" applyAlignment="1"/>
    <xf numFmtId="0" fontId="9" fillId="0" borderId="43" xfId="0" applyNumberFormat="1" applyFont="1" applyBorder="1" applyAlignment="1">
      <alignment vertical="center" wrapText="1"/>
    </xf>
    <xf numFmtId="0" fontId="9" fillId="0" borderId="28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9" fillId="0" borderId="39" xfId="0" applyNumberFormat="1" applyFont="1" applyBorder="1" applyAlignment="1">
      <alignment vertical="center" wrapText="1"/>
    </xf>
    <xf numFmtId="0" fontId="9" fillId="0" borderId="28" xfId="0" applyNumberFormat="1" applyFont="1" applyBorder="1" applyAlignment="1">
      <alignment vertical="center" wrapText="1"/>
    </xf>
    <xf numFmtId="0" fontId="8" fillId="0" borderId="35" xfId="0" applyNumberFormat="1" applyFont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/>
    </xf>
    <xf numFmtId="0" fontId="8" fillId="0" borderId="20" xfId="0" applyNumberFormat="1" applyFont="1" applyBorder="1" applyAlignment="1">
      <alignment horizontal="center" vertical="center"/>
    </xf>
    <xf numFmtId="1" fontId="8" fillId="0" borderId="2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 wrapText="1"/>
    </xf>
    <xf numFmtId="0" fontId="8" fillId="0" borderId="22" xfId="0" applyNumberFormat="1" applyFont="1" applyBorder="1" applyAlignment="1">
      <alignment horizontal="center" vertical="center" wrapText="1"/>
    </xf>
    <xf numFmtId="1" fontId="8" fillId="0" borderId="35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1" fontId="8" fillId="0" borderId="30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 wrapText="1"/>
    </xf>
    <xf numFmtId="1" fontId="8" fillId="0" borderId="36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1" fontId="8" fillId="0" borderId="20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 wrapText="1"/>
    </xf>
    <xf numFmtId="0" fontId="9" fillId="0" borderId="22" xfId="0" applyNumberFormat="1" applyFont="1" applyBorder="1" applyAlignment="1">
      <alignment horizontal="center" vertical="center" wrapText="1"/>
    </xf>
    <xf numFmtId="0" fontId="9" fillId="0" borderId="20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9" fillId="0" borderId="34" xfId="0" applyNumberFormat="1" applyFont="1" applyBorder="1" applyAlignment="1">
      <alignment horizontal="left" vertical="center" wrapText="1"/>
    </xf>
    <xf numFmtId="0" fontId="9" fillId="0" borderId="27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" fillId="0" borderId="36" xfId="0" applyNumberFormat="1" applyFont="1" applyBorder="1" applyAlignment="1">
      <alignment horizontal="center" vertical="center"/>
    </xf>
    <xf numFmtId="0" fontId="9" fillId="0" borderId="36" xfId="0" applyNumberFormat="1" applyFont="1" applyBorder="1" applyAlignment="1">
      <alignment horizontal="left" vertical="center" wrapText="1"/>
    </xf>
    <xf numFmtId="2" fontId="9" fillId="0" borderId="23" xfId="0" applyNumberFormat="1" applyFont="1" applyBorder="1" applyAlignment="1">
      <alignment horizontal="center" vertical="center" wrapText="1"/>
    </xf>
    <xf numFmtId="0" fontId="8" fillId="0" borderId="41" xfId="0" applyNumberFormat="1" applyFont="1" applyBorder="1" applyAlignment="1">
      <alignment horizontal="center" vertical="center" wrapText="1"/>
    </xf>
    <xf numFmtId="0" fontId="8" fillId="0" borderId="35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12" fontId="8" fillId="0" borderId="28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9" fillId="0" borderId="34" xfId="0" applyNumberFormat="1" applyFont="1" applyBorder="1" applyAlignment="1">
      <alignment vertical="center" wrapText="1"/>
    </xf>
    <xf numFmtId="0" fontId="8" fillId="0" borderId="30" xfId="0" applyNumberFormat="1" applyFont="1" applyBorder="1" applyAlignment="1"/>
    <xf numFmtId="1" fontId="8" fillId="0" borderId="19" xfId="0" applyNumberFormat="1" applyFont="1" applyBorder="1" applyAlignment="1">
      <alignment horizontal="center" vertical="center"/>
    </xf>
    <xf numFmtId="0" fontId="8" fillId="0" borderId="48" xfId="0" applyNumberFormat="1" applyFont="1" applyBorder="1" applyAlignment="1">
      <alignment horizontal="center" vertical="center" wrapText="1"/>
    </xf>
    <xf numFmtId="2" fontId="9" fillId="0" borderId="27" xfId="0" applyNumberFormat="1" applyFont="1" applyBorder="1" applyAlignment="1">
      <alignment horizontal="center" vertical="center" wrapText="1"/>
    </xf>
    <xf numFmtId="1" fontId="8" fillId="0" borderId="26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 vertical="center"/>
    </xf>
    <xf numFmtId="2" fontId="9" fillId="0" borderId="22" xfId="0" applyNumberFormat="1" applyFont="1" applyBorder="1" applyAlignment="1">
      <alignment horizontal="center" vertical="center"/>
    </xf>
    <xf numFmtId="0" fontId="9" fillId="0" borderId="22" xfId="0" applyNumberFormat="1" applyFont="1" applyBorder="1" applyAlignment="1">
      <alignment horizontal="center" vertical="center"/>
    </xf>
    <xf numFmtId="0" fontId="8" fillId="0" borderId="18" xfId="0" applyNumberFormat="1" applyFont="1" applyBorder="1" applyAlignment="1">
      <alignment horizontal="center" vertical="center"/>
    </xf>
    <xf numFmtId="0" fontId="8" fillId="0" borderId="21" xfId="0" applyNumberFormat="1" applyFont="1" applyBorder="1" applyAlignment="1">
      <alignment horizontal="center" vertical="center"/>
    </xf>
    <xf numFmtId="0" fontId="9" fillId="0" borderId="27" xfId="0" applyNumberFormat="1" applyFont="1" applyBorder="1" applyAlignment="1">
      <alignment horizontal="center" vertical="center"/>
    </xf>
    <xf numFmtId="2" fontId="7" fillId="3" borderId="27" xfId="0" applyNumberFormat="1" applyFont="1" applyFill="1" applyBorder="1" applyAlignment="1">
      <alignment horizontal="center" vertical="center" wrapText="1"/>
    </xf>
    <xf numFmtId="1" fontId="9" fillId="0" borderId="20" xfId="0" applyNumberFormat="1" applyFont="1" applyBorder="1" applyAlignment="1">
      <alignment horizontal="center" vertical="center"/>
    </xf>
    <xf numFmtId="2" fontId="9" fillId="0" borderId="37" xfId="0" applyNumberFormat="1" applyFont="1" applyBorder="1" applyAlignment="1">
      <alignment horizontal="left" vertical="center" wrapText="1"/>
    </xf>
    <xf numFmtId="0" fontId="9" fillId="0" borderId="39" xfId="0" applyNumberFormat="1" applyFont="1" applyBorder="1" applyAlignment="1">
      <alignment horizontal="left" vertical="center" wrapText="1"/>
    </xf>
    <xf numFmtId="0" fontId="9" fillId="0" borderId="40" xfId="0" applyNumberFormat="1" applyFont="1" applyBorder="1" applyAlignment="1">
      <alignment horizontal="left" vertical="center" wrapText="1"/>
    </xf>
    <xf numFmtId="0" fontId="9" fillId="0" borderId="20" xfId="0" applyNumberFormat="1" applyFont="1" applyBorder="1" applyAlignment="1">
      <alignment horizontal="center" vertical="center"/>
    </xf>
    <xf numFmtId="49" fontId="9" fillId="2" borderId="20" xfId="0" applyNumberFormat="1" applyFont="1" applyFill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0" fontId="14" fillId="0" borderId="36" xfId="0" applyFont="1" applyBorder="1"/>
    <xf numFmtId="0" fontId="8" fillId="0" borderId="29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left" vertical="center" wrapText="1"/>
    </xf>
    <xf numFmtId="2" fontId="9" fillId="0" borderId="42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0" fontId="8" fillId="0" borderId="34" xfId="0" applyNumberFormat="1" applyFont="1" applyBorder="1" applyAlignment="1">
      <alignment horizontal="center" vertical="center"/>
    </xf>
    <xf numFmtId="0" fontId="9" fillId="0" borderId="30" xfId="0" applyNumberFormat="1" applyFont="1" applyBorder="1" applyAlignment="1">
      <alignment horizontal="left" vertical="center" wrapText="1"/>
    </xf>
    <xf numFmtId="1" fontId="8" fillId="0" borderId="22" xfId="0" applyNumberFormat="1" applyFont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/>
    </xf>
    <xf numFmtId="0" fontId="9" fillId="0" borderId="30" xfId="0" applyNumberFormat="1" applyFont="1" applyBorder="1"/>
    <xf numFmtId="0" fontId="9" fillId="0" borderId="45" xfId="0" applyNumberFormat="1" applyFont="1" applyBorder="1" applyAlignment="1">
      <alignment horizontal="left" vertical="center" wrapText="1"/>
    </xf>
    <xf numFmtId="0" fontId="9" fillId="0" borderId="28" xfId="0" applyNumberFormat="1" applyFont="1" applyBorder="1" applyAlignment="1">
      <alignment horizontal="left"/>
    </xf>
    <xf numFmtId="0" fontId="8" fillId="0" borderId="30" xfId="0" applyNumberFormat="1" applyFont="1" applyBorder="1"/>
    <xf numFmtId="0" fontId="9" fillId="0" borderId="28" xfId="0" applyNumberFormat="1" applyFont="1" applyBorder="1"/>
    <xf numFmtId="0" fontId="9" fillId="0" borderId="23" xfId="0" applyNumberFormat="1" applyFont="1" applyBorder="1" applyAlignment="1">
      <alignment horizontal="center" vertical="center"/>
    </xf>
    <xf numFmtId="0" fontId="9" fillId="0" borderId="20" xfId="0" applyNumberFormat="1" applyFont="1" applyBorder="1" applyAlignment="1"/>
    <xf numFmtId="0" fontId="8" fillId="0" borderId="22" xfId="0" applyNumberFormat="1" applyFont="1" applyFill="1" applyBorder="1" applyAlignment="1">
      <alignment horizontal="center" vertical="center" wrapText="1"/>
    </xf>
    <xf numFmtId="0" fontId="9" fillId="3" borderId="20" xfId="0" applyNumberFormat="1" applyFont="1" applyFill="1" applyBorder="1" applyAlignment="1">
      <alignment horizontal="center" vertical="center"/>
    </xf>
    <xf numFmtId="0" fontId="9" fillId="0" borderId="17" xfId="0" applyNumberFormat="1" applyFont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 wrapText="1"/>
    </xf>
    <xf numFmtId="0" fontId="9" fillId="0" borderId="43" xfId="0" applyNumberFormat="1" applyFont="1" applyBorder="1" applyAlignment="1">
      <alignment horizontal="left" vertical="center" wrapText="1"/>
    </xf>
    <xf numFmtId="1" fontId="9" fillId="0" borderId="22" xfId="0" applyNumberFormat="1" applyFont="1" applyBorder="1" applyAlignment="1">
      <alignment horizontal="center" vertical="center"/>
    </xf>
    <xf numFmtId="0" fontId="9" fillId="0" borderId="50" xfId="0" applyNumberFormat="1" applyFont="1" applyBorder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8" fillId="0" borderId="0" xfId="0" applyNumberFormat="1" applyFont="1"/>
    <xf numFmtId="0" fontId="6" fillId="0" borderId="0" xfId="0" applyNumberFormat="1" applyFont="1"/>
    <xf numFmtId="0" fontId="0" fillId="0" borderId="0" xfId="0" applyFont="1"/>
    <xf numFmtId="0" fontId="11" fillId="0" borderId="0" xfId="1" applyNumberFormat="1" applyFont="1" applyBorder="1" applyAlignment="1">
      <alignment horizontal="left" vertical="top" wrapText="1" indent="1"/>
    </xf>
    <xf numFmtId="0" fontId="11" fillId="0" borderId="0" xfId="1" applyNumberFormat="1" applyFont="1" applyBorder="1" applyAlignment="1">
      <alignment horizontal="right" vertical="top" wrapText="1"/>
    </xf>
    <xf numFmtId="0" fontId="12" fillId="0" borderId="0" xfId="0" applyNumberFormat="1" applyFont="1" applyBorder="1"/>
    <xf numFmtId="0" fontId="0" fillId="0" borderId="0" xfId="0" applyNumberFormat="1" applyFont="1"/>
    <xf numFmtId="49" fontId="9" fillId="3" borderId="20" xfId="0" applyNumberFormat="1" applyFont="1" applyFill="1" applyBorder="1" applyAlignment="1">
      <alignment horizontal="center" vertical="center"/>
    </xf>
    <xf numFmtId="2" fontId="9" fillId="3" borderId="20" xfId="0" applyNumberFormat="1" applyFont="1" applyFill="1" applyBorder="1" applyAlignment="1">
      <alignment horizontal="center" vertical="center" wrapText="1"/>
    </xf>
    <xf numFmtId="0" fontId="9" fillId="0" borderId="20" xfId="0" applyNumberFormat="1" applyFont="1" applyBorder="1" applyAlignment="1">
      <alignment vertical="center" wrapText="1"/>
    </xf>
    <xf numFmtId="1" fontId="8" fillId="0" borderId="20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38" xfId="0" applyNumberFormat="1" applyFont="1" applyBorder="1" applyAlignment="1">
      <alignment horizontal="center" vertical="center" wrapText="1"/>
    </xf>
    <xf numFmtId="0" fontId="16" fillId="0" borderId="38" xfId="0" applyNumberFormat="1" applyFont="1" applyBorder="1" applyAlignment="1">
      <alignment horizontal="center" vertical="center" wrapText="1"/>
    </xf>
    <xf numFmtId="0" fontId="18" fillId="0" borderId="42" xfId="0" applyFont="1" applyBorder="1"/>
    <xf numFmtId="0" fontId="18" fillId="0" borderId="44" xfId="0" applyFont="1" applyBorder="1"/>
    <xf numFmtId="0" fontId="17" fillId="0" borderId="42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10" xfId="0" applyNumberFormat="1" applyFont="1" applyBorder="1" applyAlignment="1">
      <alignment horizontal="center" vertical="center" wrapText="1"/>
    </xf>
    <xf numFmtId="0" fontId="18" fillId="0" borderId="43" xfId="0" applyFont="1" applyBorder="1"/>
    <xf numFmtId="0" fontId="17" fillId="0" borderId="2" xfId="0" applyNumberFormat="1" applyFont="1" applyBorder="1" applyAlignment="1">
      <alignment horizontal="center" vertical="center" wrapText="1"/>
    </xf>
    <xf numFmtId="164" fontId="17" fillId="0" borderId="38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6" fillId="0" borderId="33" xfId="0" applyNumberFormat="1" applyFont="1" applyBorder="1" applyAlignment="1">
      <alignment horizontal="center" vertical="center" wrapText="1"/>
    </xf>
    <xf numFmtId="0" fontId="17" fillId="0" borderId="33" xfId="0" applyNumberFormat="1" applyFont="1" applyBorder="1" applyAlignment="1">
      <alignment horizontal="center" vertical="center" wrapText="1"/>
    </xf>
    <xf numFmtId="0" fontId="18" fillId="0" borderId="8" xfId="0" applyFont="1" applyBorder="1"/>
    <xf numFmtId="0" fontId="16" fillId="0" borderId="2" xfId="0" applyNumberFormat="1" applyFont="1" applyBorder="1" applyAlignment="1">
      <alignment horizontal="center" vertical="center" wrapText="1"/>
    </xf>
    <xf numFmtId="0" fontId="18" fillId="0" borderId="49" xfId="0" applyFont="1" applyBorder="1"/>
    <xf numFmtId="1" fontId="17" fillId="0" borderId="38" xfId="0" applyNumberFormat="1" applyFont="1" applyBorder="1" applyAlignment="1">
      <alignment horizontal="center" vertical="center" wrapText="1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7" xfId="0" applyNumberFormat="1" applyFont="1" applyBorder="1" applyAlignment="1">
      <alignment horizontal="center" vertical="center" wrapText="1"/>
    </xf>
    <xf numFmtId="0" fontId="19" fillId="0" borderId="34" xfId="0" applyNumberFormat="1" applyFont="1" applyBorder="1" applyAlignment="1">
      <alignment horizontal="center" vertical="center" wrapText="1"/>
    </xf>
    <xf numFmtId="0" fontId="19" fillId="0" borderId="28" xfId="0" applyNumberFormat="1" applyFont="1" applyBorder="1" applyAlignment="1">
      <alignment horizontal="center" vertical="center" wrapText="1"/>
    </xf>
    <xf numFmtId="0" fontId="18" fillId="0" borderId="43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49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7" xfId="0" applyFont="1" applyBorder="1"/>
    <xf numFmtId="0" fontId="17" fillId="0" borderId="43" xfId="0" applyNumberFormat="1" applyFont="1" applyBorder="1" applyAlignment="1">
      <alignment horizontal="center" vertical="center" wrapText="1"/>
    </xf>
    <xf numFmtId="0" fontId="18" fillId="0" borderId="0" xfId="0" applyFont="1"/>
    <xf numFmtId="0" fontId="8" fillId="0" borderId="34" xfId="0" applyNumberFormat="1" applyFont="1" applyBorder="1" applyAlignment="1">
      <alignment horizontal="center" vertical="center" wrapText="1"/>
    </xf>
    <xf numFmtId="0" fontId="17" fillId="0" borderId="45" xfId="0" applyNumberFormat="1" applyFont="1" applyBorder="1" applyAlignment="1">
      <alignment horizontal="center" vertical="center" wrapText="1"/>
    </xf>
    <xf numFmtId="2" fontId="8" fillId="0" borderId="27" xfId="0" applyNumberFormat="1" applyFont="1" applyBorder="1" applyAlignment="1">
      <alignment horizontal="center" vertical="center" wrapText="1"/>
    </xf>
    <xf numFmtId="0" fontId="8" fillId="0" borderId="26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center" vertical="center" wrapText="1"/>
    </xf>
    <xf numFmtId="2" fontId="6" fillId="0" borderId="27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0" fontId="18" fillId="0" borderId="11" xfId="0" applyFont="1" applyBorder="1"/>
    <xf numFmtId="2" fontId="8" fillId="0" borderId="27" xfId="0" applyNumberFormat="1" applyFont="1" applyBorder="1" applyAlignment="1">
      <alignment horizontal="center" vertical="center"/>
    </xf>
    <xf numFmtId="0" fontId="16" fillId="0" borderId="43" xfId="0" applyFont="1" applyBorder="1" applyAlignment="1">
      <alignment horizontal="center"/>
    </xf>
    <xf numFmtId="0" fontId="14" fillId="0" borderId="0" xfId="0" applyFont="1" applyBorder="1"/>
    <xf numFmtId="0" fontId="9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/>
    <xf numFmtId="0" fontId="8" fillId="0" borderId="0" xfId="0" applyNumberFormat="1" applyFont="1" applyBorder="1"/>
    <xf numFmtId="0" fontId="6" fillId="0" borderId="0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 wrapText="1"/>
    </xf>
    <xf numFmtId="2" fontId="7" fillId="0" borderId="0" xfId="0" applyNumberFormat="1" applyFont="1" applyBorder="1" applyAlignment="1">
      <alignment horizontal="center" vertical="center"/>
    </xf>
    <xf numFmtId="0" fontId="15" fillId="0" borderId="0" xfId="0" applyNumberFormat="1" applyFont="1" applyBorder="1"/>
    <xf numFmtId="1" fontId="9" fillId="0" borderId="0" xfId="0" applyNumberFormat="1" applyFont="1" applyBorder="1" applyAlignment="1">
      <alignment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1" fillId="0" borderId="0" xfId="0" applyFont="1" applyBorder="1"/>
    <xf numFmtId="0" fontId="0" fillId="0" borderId="0" xfId="0" applyNumberFormat="1" applyFont="1" applyBorder="1"/>
    <xf numFmtId="0" fontId="1" fillId="0" borderId="0" xfId="0" applyNumberFormat="1" applyFont="1" applyBorder="1"/>
    <xf numFmtId="0" fontId="1" fillId="0" borderId="0" xfId="0" applyNumberFormat="1" applyFont="1" applyBorder="1" applyAlignment="1"/>
    <xf numFmtId="0" fontId="18" fillId="0" borderId="45" xfId="0" applyFont="1" applyBorder="1"/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6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52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56" xfId="0" applyNumberFormat="1" applyFont="1" applyBorder="1" applyAlignment="1">
      <alignment horizontal="center" vertical="center" wrapText="1"/>
    </xf>
    <xf numFmtId="0" fontId="10" fillId="0" borderId="57" xfId="0" applyNumberFormat="1" applyFont="1" applyBorder="1" applyAlignment="1">
      <alignment horizontal="center" vertical="center" wrapText="1"/>
    </xf>
    <xf numFmtId="0" fontId="10" fillId="0" borderId="54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52" xfId="0" applyNumberFormat="1" applyFont="1" applyBorder="1" applyAlignment="1">
      <alignment horizontal="center" vertical="center" wrapText="1"/>
    </xf>
    <xf numFmtId="0" fontId="10" fillId="0" borderId="55" xfId="0" applyNumberFormat="1" applyFont="1" applyBorder="1" applyAlignment="1">
      <alignment horizontal="center" vertical="center" wrapText="1"/>
    </xf>
    <xf numFmtId="0" fontId="10" fillId="0" borderId="50" xfId="0" applyNumberFormat="1" applyFont="1" applyBorder="1" applyAlignment="1">
      <alignment horizontal="center" vertical="center" wrapText="1"/>
    </xf>
    <xf numFmtId="0" fontId="10" fillId="0" borderId="34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46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4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47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wrapText="1"/>
    </xf>
    <xf numFmtId="0" fontId="9" fillId="0" borderId="35" xfId="0" applyNumberFormat="1" applyFont="1" applyBorder="1" applyAlignment="1">
      <alignment horizontal="center" vertical="center" wrapText="1"/>
    </xf>
    <xf numFmtId="0" fontId="13" fillId="0" borderId="53" xfId="0" applyNumberFormat="1" applyFont="1" applyBorder="1" applyAlignment="1">
      <alignment horizontal="center" vertical="top" wrapText="1"/>
    </xf>
    <xf numFmtId="0" fontId="13" fillId="0" borderId="5" xfId="0" applyNumberFormat="1" applyFont="1" applyBorder="1" applyAlignment="1">
      <alignment horizontal="center" vertical="top" wrapText="1"/>
    </xf>
    <xf numFmtId="0" fontId="13" fillId="0" borderId="51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4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4"/>
  <sheetViews>
    <sheetView tabSelected="1" workbookViewId="0">
      <selection sqref="A1:L46"/>
    </sheetView>
  </sheetViews>
  <sheetFormatPr defaultRowHeight="15"/>
  <cols>
    <col min="1" max="1" width="8.7109375" customWidth="1"/>
    <col min="2" max="2" width="13.85546875" customWidth="1"/>
    <col min="3" max="3" width="7.140625" customWidth="1"/>
    <col min="4" max="4" width="5.85546875" customWidth="1"/>
    <col min="5" max="5" width="5.42578125" customWidth="1"/>
    <col min="6" max="6" width="5.7109375" customWidth="1"/>
    <col min="7" max="7" width="6.7109375" customWidth="1"/>
    <col min="8" max="8" width="5.7109375" customWidth="1"/>
    <col min="9" max="9" width="5.42578125" customWidth="1"/>
    <col min="10" max="10" width="5.28515625" customWidth="1"/>
    <col min="11" max="11" width="6.28515625" customWidth="1"/>
    <col min="12" max="12" width="6.140625" customWidth="1"/>
  </cols>
  <sheetData>
    <row r="1" spans="1:16">
      <c r="A1" s="6" t="s">
        <v>110</v>
      </c>
      <c r="B1" s="6" t="s">
        <v>117</v>
      </c>
      <c r="C1" s="6"/>
      <c r="D1" s="4"/>
      <c r="E1" s="4"/>
      <c r="F1" s="4"/>
      <c r="G1" s="7" t="s">
        <v>12</v>
      </c>
      <c r="H1" s="4"/>
      <c r="I1" s="4"/>
      <c r="J1" s="4"/>
      <c r="K1" s="4"/>
      <c r="L1" s="4"/>
    </row>
    <row r="2" spans="1:16" ht="15" customHeight="1">
      <c r="A2" s="255" t="s">
        <v>67</v>
      </c>
      <c r="B2" s="255"/>
      <c r="C2" s="255"/>
      <c r="D2" s="255"/>
      <c r="E2" s="8"/>
      <c r="F2" s="4"/>
      <c r="G2" s="4" t="s">
        <v>66</v>
      </c>
      <c r="H2" s="4"/>
      <c r="I2" s="4"/>
      <c r="J2" s="4"/>
      <c r="K2" s="4"/>
      <c r="L2" s="4"/>
    </row>
    <row r="3" spans="1:16">
      <c r="A3" s="255"/>
      <c r="B3" s="255"/>
      <c r="C3" s="255"/>
      <c r="D3" s="255"/>
      <c r="E3" s="8"/>
      <c r="F3" s="4"/>
      <c r="G3" s="4"/>
      <c r="H3" s="4"/>
      <c r="I3" s="4"/>
      <c r="J3" s="4"/>
      <c r="K3" s="4"/>
      <c r="L3" s="4"/>
    </row>
    <row r="4" spans="1:16">
      <c r="A4" s="263" t="s">
        <v>13</v>
      </c>
      <c r="B4" s="263"/>
      <c r="C4" s="263"/>
      <c r="D4" s="263"/>
      <c r="E4" s="4"/>
      <c r="F4" s="4"/>
      <c r="G4" s="256" t="s">
        <v>56</v>
      </c>
      <c r="H4" s="256"/>
      <c r="I4" s="256"/>
      <c r="J4" s="25" t="s">
        <v>65</v>
      </c>
      <c r="K4" s="25"/>
      <c r="L4" s="25"/>
    </row>
    <row r="5" spans="1:16">
      <c r="A5" s="4">
        <v>25</v>
      </c>
      <c r="B5" s="4" t="s">
        <v>125</v>
      </c>
      <c r="C5" s="4"/>
      <c r="D5" s="4" t="s">
        <v>122</v>
      </c>
      <c r="E5" s="4"/>
      <c r="F5" s="4"/>
      <c r="G5" s="4">
        <v>25</v>
      </c>
      <c r="H5" s="256" t="s">
        <v>125</v>
      </c>
      <c r="I5" s="256"/>
      <c r="J5" s="256"/>
      <c r="K5" s="256" t="s">
        <v>121</v>
      </c>
      <c r="L5" s="256"/>
    </row>
    <row r="6" spans="1:16" ht="6.75" customHeight="1">
      <c r="B6" s="9"/>
      <c r="C6" s="9"/>
      <c r="D6" s="9"/>
    </row>
    <row r="7" spans="1:16" ht="38.25" customHeight="1" thickBot="1">
      <c r="A7" s="254" t="s">
        <v>126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</row>
    <row r="8" spans="1:16" ht="10.5" hidden="1" customHeight="1" thickBot="1">
      <c r="B8" s="10"/>
      <c r="C8" s="11"/>
      <c r="D8" s="11"/>
      <c r="E8" s="11"/>
      <c r="F8" s="11"/>
      <c r="G8" s="11"/>
      <c r="H8" s="10"/>
      <c r="I8" s="10"/>
      <c r="J8" s="10"/>
      <c r="K8" s="10"/>
      <c r="L8" s="10"/>
    </row>
    <row r="9" spans="1:16" ht="56.25" customHeight="1">
      <c r="A9" s="39" t="s">
        <v>17</v>
      </c>
      <c r="B9" s="40" t="s">
        <v>14</v>
      </c>
      <c r="C9" s="245" t="s">
        <v>55</v>
      </c>
      <c r="D9" s="248" t="s">
        <v>15</v>
      </c>
      <c r="E9" s="249"/>
      <c r="F9" s="250"/>
      <c r="G9" s="41" t="s">
        <v>16</v>
      </c>
      <c r="H9" s="245" t="s">
        <v>55</v>
      </c>
      <c r="I9" s="248" t="s">
        <v>15</v>
      </c>
      <c r="J9" s="249"/>
      <c r="K9" s="250"/>
      <c r="L9" s="41" t="s">
        <v>16</v>
      </c>
    </row>
    <row r="10" spans="1:16">
      <c r="A10" s="42"/>
      <c r="B10" s="43" t="s">
        <v>18</v>
      </c>
      <c r="C10" s="246"/>
      <c r="D10" s="251"/>
      <c r="E10" s="252"/>
      <c r="F10" s="253"/>
      <c r="G10" s="44" t="s">
        <v>19</v>
      </c>
      <c r="H10" s="246"/>
      <c r="I10" s="251"/>
      <c r="J10" s="252"/>
      <c r="K10" s="253"/>
      <c r="L10" s="44" t="s">
        <v>19</v>
      </c>
    </row>
    <row r="11" spans="1:16" ht="15.75" thickBot="1">
      <c r="A11" s="42"/>
      <c r="B11" s="45"/>
      <c r="C11" s="247"/>
      <c r="D11" s="46" t="s">
        <v>20</v>
      </c>
      <c r="E11" s="46" t="s">
        <v>21</v>
      </c>
      <c r="F11" s="46" t="s">
        <v>22</v>
      </c>
      <c r="G11" s="47"/>
      <c r="H11" s="247"/>
      <c r="I11" s="46" t="s">
        <v>20</v>
      </c>
      <c r="J11" s="46" t="s">
        <v>21</v>
      </c>
      <c r="K11" s="46" t="s">
        <v>22</v>
      </c>
      <c r="L11" s="47"/>
    </row>
    <row r="12" spans="1:16" ht="15.75" customHeight="1" thickBot="1">
      <c r="A12" s="48"/>
      <c r="B12" s="49"/>
      <c r="C12" s="269" t="s">
        <v>177</v>
      </c>
      <c r="D12" s="270"/>
      <c r="E12" s="270"/>
      <c r="F12" s="270"/>
      <c r="G12" s="271"/>
      <c r="H12" s="272" t="s">
        <v>178</v>
      </c>
      <c r="I12" s="273"/>
      <c r="J12" s="273"/>
      <c r="K12" s="273"/>
      <c r="L12" s="274"/>
    </row>
    <row r="13" spans="1:16" ht="15.75" thickBot="1">
      <c r="A13" s="50"/>
      <c r="B13" s="257" t="s">
        <v>8</v>
      </c>
      <c r="C13" s="258"/>
      <c r="D13" s="258"/>
      <c r="E13" s="258"/>
      <c r="F13" s="258"/>
      <c r="G13" s="258"/>
      <c r="H13" s="258"/>
      <c r="I13" s="258"/>
      <c r="J13" s="258"/>
      <c r="K13" s="258"/>
      <c r="L13" s="259"/>
    </row>
    <row r="14" spans="1:16" ht="21" customHeight="1">
      <c r="A14" s="166" t="s">
        <v>127</v>
      </c>
      <c r="B14" s="31" t="s">
        <v>68</v>
      </c>
      <c r="C14" s="61">
        <v>150</v>
      </c>
      <c r="D14" s="62">
        <v>8.3000000000000007</v>
      </c>
      <c r="E14" s="62">
        <v>6.3</v>
      </c>
      <c r="F14" s="62">
        <v>36</v>
      </c>
      <c r="G14" s="62">
        <v>233.7</v>
      </c>
      <c r="H14" s="61">
        <v>180</v>
      </c>
      <c r="I14" s="62">
        <v>9.9600000000000009</v>
      </c>
      <c r="J14" s="62">
        <v>7.56</v>
      </c>
      <c r="K14" s="62">
        <v>43.2</v>
      </c>
      <c r="L14" s="62">
        <v>280.44</v>
      </c>
      <c r="P14" s="28" t="s">
        <v>110</v>
      </c>
    </row>
    <row r="15" spans="1:16" ht="21" customHeight="1">
      <c r="A15" s="167">
        <v>260</v>
      </c>
      <c r="B15" s="32" t="s">
        <v>69</v>
      </c>
      <c r="C15" s="65">
        <v>85</v>
      </c>
      <c r="D15" s="66">
        <v>14</v>
      </c>
      <c r="E15" s="66">
        <v>16.14</v>
      </c>
      <c r="F15" s="66">
        <v>13.45</v>
      </c>
      <c r="G15" s="66">
        <v>258.54000000000002</v>
      </c>
      <c r="H15" s="65">
        <v>110</v>
      </c>
      <c r="I15" s="66">
        <v>17.5</v>
      </c>
      <c r="J15" s="66">
        <v>20.18</v>
      </c>
      <c r="K15" s="66">
        <v>16.809999999999999</v>
      </c>
      <c r="L15" s="66">
        <v>323</v>
      </c>
    </row>
    <row r="16" spans="1:16" s="27" customFormat="1" ht="21" customHeight="1">
      <c r="A16" s="167" t="s">
        <v>133</v>
      </c>
      <c r="B16" s="33" t="s">
        <v>0</v>
      </c>
      <c r="C16" s="68">
        <v>200</v>
      </c>
      <c r="D16" s="69">
        <v>0.2</v>
      </c>
      <c r="E16" s="69">
        <v>0</v>
      </c>
      <c r="F16" s="69">
        <v>6.5</v>
      </c>
      <c r="G16" s="69">
        <v>26.8</v>
      </c>
      <c r="H16" s="68">
        <v>200</v>
      </c>
      <c r="I16" s="69">
        <v>0.2</v>
      </c>
      <c r="J16" s="69">
        <v>0</v>
      </c>
      <c r="K16" s="69">
        <v>6.5</v>
      </c>
      <c r="L16" s="69">
        <v>26.8</v>
      </c>
    </row>
    <row r="17" spans="1:12" ht="21" customHeight="1">
      <c r="A17" s="168"/>
      <c r="B17" s="34" t="s">
        <v>70</v>
      </c>
      <c r="C17" s="70">
        <v>30</v>
      </c>
      <c r="D17" s="71">
        <v>3.2</v>
      </c>
      <c r="E17" s="71">
        <v>0.5</v>
      </c>
      <c r="F17" s="71">
        <v>16.8</v>
      </c>
      <c r="G17" s="71">
        <v>84.8</v>
      </c>
      <c r="H17" s="70">
        <v>30</v>
      </c>
      <c r="I17" s="71">
        <v>3.2</v>
      </c>
      <c r="J17" s="71">
        <v>0.5</v>
      </c>
      <c r="K17" s="71">
        <v>16.8</v>
      </c>
      <c r="L17" s="71">
        <v>84.8</v>
      </c>
    </row>
    <row r="18" spans="1:12" s="28" customFormat="1" ht="21" customHeight="1">
      <c r="A18" s="168"/>
      <c r="B18" s="34" t="s">
        <v>123</v>
      </c>
      <c r="C18" s="70">
        <v>65</v>
      </c>
      <c r="D18" s="71">
        <v>3.6</v>
      </c>
      <c r="E18" s="71">
        <v>9.6</v>
      </c>
      <c r="F18" s="71">
        <v>39</v>
      </c>
      <c r="G18" s="71">
        <v>204</v>
      </c>
      <c r="H18" s="70"/>
      <c r="I18" s="71"/>
      <c r="J18" s="71"/>
      <c r="K18" s="71"/>
      <c r="L18" s="71"/>
    </row>
    <row r="19" spans="1:12" ht="29.25">
      <c r="A19" s="167"/>
      <c r="B19" s="35" t="s">
        <v>74</v>
      </c>
      <c r="C19" s="29"/>
      <c r="D19" s="84"/>
      <c r="E19" s="84"/>
      <c r="F19" s="84"/>
      <c r="G19" s="84"/>
      <c r="H19" s="29">
        <v>200</v>
      </c>
      <c r="I19" s="84">
        <v>1</v>
      </c>
      <c r="J19" s="84">
        <v>0</v>
      </c>
      <c r="K19" s="84">
        <v>24.4</v>
      </c>
      <c r="L19" s="84">
        <v>102</v>
      </c>
    </row>
    <row r="20" spans="1:12" ht="15.75" thickBot="1">
      <c r="A20" s="169"/>
      <c r="B20" s="57" t="s">
        <v>23</v>
      </c>
      <c r="C20" s="77">
        <f t="shared" ref="C20:L20" si="0">SUM(C14:C19)</f>
        <v>530</v>
      </c>
      <c r="D20" s="77">
        <f t="shared" si="0"/>
        <v>29.3</v>
      </c>
      <c r="E20" s="77">
        <f t="shared" si="0"/>
        <v>32.54</v>
      </c>
      <c r="F20" s="77">
        <f t="shared" si="0"/>
        <v>111.75</v>
      </c>
      <c r="G20" s="77">
        <f t="shared" si="0"/>
        <v>807.83999999999992</v>
      </c>
      <c r="H20" s="77">
        <f t="shared" si="0"/>
        <v>720</v>
      </c>
      <c r="I20" s="77">
        <f t="shared" si="0"/>
        <v>31.86</v>
      </c>
      <c r="J20" s="77">
        <f t="shared" si="0"/>
        <v>28.24</v>
      </c>
      <c r="K20" s="77">
        <f t="shared" si="0"/>
        <v>107.71000000000001</v>
      </c>
      <c r="L20" s="77">
        <f t="shared" si="0"/>
        <v>817.04</v>
      </c>
    </row>
    <row r="21" spans="1:12" ht="15.75" thickBot="1">
      <c r="A21" s="170"/>
      <c r="B21" s="228" t="s">
        <v>1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41"/>
    </row>
    <row r="22" spans="1:12" s="28" customFormat="1" ht="19.5">
      <c r="A22" s="171" t="s">
        <v>134</v>
      </c>
      <c r="B22" s="125" t="s">
        <v>118</v>
      </c>
      <c r="C22" s="61">
        <v>60</v>
      </c>
      <c r="D22" s="62">
        <v>1.6</v>
      </c>
      <c r="E22" s="62">
        <v>6.1</v>
      </c>
      <c r="F22" s="62">
        <v>6.2</v>
      </c>
      <c r="G22" s="62">
        <v>85.7</v>
      </c>
      <c r="H22" s="61">
        <v>100</v>
      </c>
      <c r="I22" s="62">
        <v>2.66</v>
      </c>
      <c r="J22" s="62">
        <v>10.1</v>
      </c>
      <c r="K22" s="62">
        <v>10.3</v>
      </c>
      <c r="L22" s="62">
        <v>142.83000000000001</v>
      </c>
    </row>
    <row r="23" spans="1:12" s="28" customFormat="1" ht="19.5">
      <c r="A23" s="167" t="s">
        <v>135</v>
      </c>
      <c r="B23" s="36" t="s">
        <v>179</v>
      </c>
      <c r="C23" s="70"/>
      <c r="D23" s="71"/>
      <c r="E23" s="71"/>
      <c r="F23" s="71"/>
      <c r="G23" s="71"/>
      <c r="H23" s="70">
        <v>250</v>
      </c>
      <c r="I23" s="71">
        <v>9.9</v>
      </c>
      <c r="J23" s="71">
        <v>4.8</v>
      </c>
      <c r="K23" s="71">
        <v>15.55</v>
      </c>
      <c r="L23" s="71">
        <v>144.6</v>
      </c>
    </row>
    <row r="24" spans="1:12" s="27" customFormat="1">
      <c r="A24" s="167" t="s">
        <v>135</v>
      </c>
      <c r="B24" s="36" t="s">
        <v>180</v>
      </c>
      <c r="C24" s="70">
        <v>220</v>
      </c>
      <c r="D24" s="71">
        <v>1.78</v>
      </c>
      <c r="E24" s="71">
        <v>2.42</v>
      </c>
      <c r="F24" s="71">
        <v>13.68</v>
      </c>
      <c r="G24" s="71">
        <v>83.4</v>
      </c>
      <c r="H24" s="70"/>
      <c r="I24" s="71"/>
      <c r="J24" s="71"/>
      <c r="K24" s="71"/>
      <c r="L24" s="71"/>
    </row>
    <row r="25" spans="1:12" s="27" customFormat="1">
      <c r="A25" s="167" t="s">
        <v>136</v>
      </c>
      <c r="B25" s="35" t="s">
        <v>92</v>
      </c>
      <c r="C25" s="29">
        <v>140</v>
      </c>
      <c r="D25" s="69">
        <v>13.7</v>
      </c>
      <c r="E25" s="69">
        <v>14.28</v>
      </c>
      <c r="F25" s="69">
        <v>20.67</v>
      </c>
      <c r="G25" s="69">
        <v>265.52999999999997</v>
      </c>
      <c r="H25" s="81">
        <v>150</v>
      </c>
      <c r="I25" s="82">
        <v>14.75</v>
      </c>
      <c r="J25" s="82">
        <v>15.3</v>
      </c>
      <c r="K25" s="82">
        <v>22.15</v>
      </c>
      <c r="L25" s="82">
        <v>284.5</v>
      </c>
    </row>
    <row r="26" spans="1:12" ht="19.5">
      <c r="A26" s="167" t="s">
        <v>137</v>
      </c>
      <c r="B26" s="37" t="s">
        <v>10</v>
      </c>
      <c r="C26" s="83">
        <v>150</v>
      </c>
      <c r="D26" s="84">
        <v>5.4</v>
      </c>
      <c r="E26" s="84">
        <v>4.9000000000000004</v>
      </c>
      <c r="F26" s="84">
        <v>32.799999999999997</v>
      </c>
      <c r="G26" s="84">
        <v>196.8</v>
      </c>
      <c r="H26" s="85">
        <v>180</v>
      </c>
      <c r="I26" s="72">
        <v>6.48</v>
      </c>
      <c r="J26" s="72">
        <v>5.88</v>
      </c>
      <c r="K26" s="72">
        <v>39.36</v>
      </c>
      <c r="L26" s="72">
        <v>236.16</v>
      </c>
    </row>
    <row r="27" spans="1:12" ht="19.5">
      <c r="A27" s="167" t="s">
        <v>138</v>
      </c>
      <c r="B27" s="36" t="s">
        <v>72</v>
      </c>
      <c r="C27" s="73">
        <v>200</v>
      </c>
      <c r="D27" s="69">
        <v>0.5</v>
      </c>
      <c r="E27" s="69">
        <v>0</v>
      </c>
      <c r="F27" s="69">
        <v>19.8</v>
      </c>
      <c r="G27" s="69">
        <v>81</v>
      </c>
      <c r="H27" s="73">
        <v>200</v>
      </c>
      <c r="I27" s="69">
        <v>0.5</v>
      </c>
      <c r="J27" s="69">
        <v>0</v>
      </c>
      <c r="K27" s="69">
        <v>19.8</v>
      </c>
      <c r="L27" s="69">
        <v>81</v>
      </c>
    </row>
    <row r="28" spans="1:12" ht="15.75" thickBot="1">
      <c r="A28" s="172"/>
      <c r="B28" s="38" t="s">
        <v>61</v>
      </c>
      <c r="C28" s="86">
        <v>60</v>
      </c>
      <c r="D28" s="87">
        <v>4.08</v>
      </c>
      <c r="E28" s="87">
        <v>0.72</v>
      </c>
      <c r="F28" s="87">
        <v>29.52</v>
      </c>
      <c r="G28" s="87">
        <v>129</v>
      </c>
      <c r="H28" s="86">
        <v>60</v>
      </c>
      <c r="I28" s="87">
        <v>4.08</v>
      </c>
      <c r="J28" s="87">
        <v>0.72</v>
      </c>
      <c r="K28" s="87">
        <v>29.52</v>
      </c>
      <c r="L28" s="87">
        <v>129</v>
      </c>
    </row>
    <row r="29" spans="1:12" s="28" customFormat="1" ht="15.75" thickBot="1">
      <c r="A29" s="173"/>
      <c r="B29" s="57" t="s">
        <v>23</v>
      </c>
      <c r="C29" s="77">
        <f t="shared" ref="C29:L29" si="1">SUM(C22:C28)</f>
        <v>830</v>
      </c>
      <c r="D29" s="77">
        <f t="shared" si="1"/>
        <v>27.059999999999995</v>
      </c>
      <c r="E29" s="77">
        <f t="shared" si="1"/>
        <v>28.419999999999995</v>
      </c>
      <c r="F29" s="77">
        <f t="shared" si="1"/>
        <v>122.66999999999999</v>
      </c>
      <c r="G29" s="77">
        <f t="shared" si="1"/>
        <v>841.43000000000006</v>
      </c>
      <c r="H29" s="88">
        <f t="shared" si="1"/>
        <v>940</v>
      </c>
      <c r="I29" s="88">
        <f t="shared" si="1"/>
        <v>38.370000000000005</v>
      </c>
      <c r="J29" s="88">
        <f t="shared" si="1"/>
        <v>36.799999999999997</v>
      </c>
      <c r="K29" s="88">
        <f t="shared" si="1"/>
        <v>136.68</v>
      </c>
      <c r="L29" s="88">
        <f t="shared" si="1"/>
        <v>1018.09</v>
      </c>
    </row>
    <row r="30" spans="1:12" s="28" customFormat="1" ht="15.75" thickBot="1">
      <c r="A30" s="170"/>
      <c r="B30" s="228" t="s">
        <v>101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41"/>
    </row>
    <row r="31" spans="1:12" s="28" customFormat="1" ht="19.5">
      <c r="A31" s="171" t="s">
        <v>134</v>
      </c>
      <c r="B31" s="125" t="s">
        <v>118</v>
      </c>
      <c r="C31" s="61"/>
      <c r="D31" s="62"/>
      <c r="E31" s="62"/>
      <c r="F31" s="62"/>
      <c r="G31" s="62"/>
      <c r="H31" s="61">
        <v>100</v>
      </c>
      <c r="I31" s="62">
        <v>2.66</v>
      </c>
      <c r="J31" s="62">
        <v>10.1</v>
      </c>
      <c r="K31" s="62">
        <v>10.3</v>
      </c>
      <c r="L31" s="62">
        <v>142.83000000000001</v>
      </c>
    </row>
    <row r="32" spans="1:12" s="28" customFormat="1" ht="19.5">
      <c r="A32" s="167" t="s">
        <v>135</v>
      </c>
      <c r="B32" s="36" t="s">
        <v>179</v>
      </c>
      <c r="C32" s="70"/>
      <c r="D32" s="71"/>
      <c r="E32" s="71"/>
      <c r="F32" s="71"/>
      <c r="G32" s="71"/>
      <c r="H32" s="70">
        <v>250</v>
      </c>
      <c r="I32" s="71">
        <v>9.9</v>
      </c>
      <c r="J32" s="71">
        <v>4.8</v>
      </c>
      <c r="K32" s="71">
        <v>15.55</v>
      </c>
      <c r="L32" s="71">
        <v>144.6</v>
      </c>
    </row>
    <row r="33" spans="1:12" s="28" customFormat="1">
      <c r="A33" s="167" t="s">
        <v>136</v>
      </c>
      <c r="B33" s="35" t="s">
        <v>92</v>
      </c>
      <c r="C33" s="29"/>
      <c r="D33" s="69"/>
      <c r="E33" s="69"/>
      <c r="F33" s="69"/>
      <c r="G33" s="69"/>
      <c r="H33" s="81">
        <v>150</v>
      </c>
      <c r="I33" s="82">
        <v>14.75</v>
      </c>
      <c r="J33" s="82">
        <v>15.3</v>
      </c>
      <c r="K33" s="82">
        <v>22.15</v>
      </c>
      <c r="L33" s="82">
        <v>284.5</v>
      </c>
    </row>
    <row r="34" spans="1:12" s="28" customFormat="1">
      <c r="A34" s="167" t="s">
        <v>149</v>
      </c>
      <c r="B34" s="52" t="s">
        <v>102</v>
      </c>
      <c r="C34" s="89"/>
      <c r="D34" s="71"/>
      <c r="E34" s="71"/>
      <c r="F34" s="71"/>
      <c r="G34" s="71"/>
      <c r="H34" s="70">
        <v>180</v>
      </c>
      <c r="I34" s="72">
        <v>4.4400000000000004</v>
      </c>
      <c r="J34" s="72">
        <v>5.76</v>
      </c>
      <c r="K34" s="72">
        <v>43.8</v>
      </c>
      <c r="L34" s="72">
        <v>244.2</v>
      </c>
    </row>
    <row r="35" spans="1:12" s="28" customFormat="1" ht="19.5">
      <c r="A35" s="167" t="s">
        <v>138</v>
      </c>
      <c r="B35" s="51" t="s">
        <v>72</v>
      </c>
      <c r="C35" s="89"/>
      <c r="D35" s="71"/>
      <c r="E35" s="71"/>
      <c r="F35" s="71"/>
      <c r="G35" s="71"/>
      <c r="H35" s="73">
        <v>200</v>
      </c>
      <c r="I35" s="69">
        <v>0.5</v>
      </c>
      <c r="J35" s="69">
        <v>0</v>
      </c>
      <c r="K35" s="69">
        <v>19.8</v>
      </c>
      <c r="L35" s="69">
        <v>81</v>
      </c>
    </row>
    <row r="36" spans="1:12" s="28" customFormat="1" ht="15.75" thickBot="1">
      <c r="A36" s="172"/>
      <c r="B36" s="53" t="s">
        <v>61</v>
      </c>
      <c r="C36" s="89"/>
      <c r="D36" s="71"/>
      <c r="E36" s="71"/>
      <c r="F36" s="71"/>
      <c r="G36" s="71"/>
      <c r="H36" s="86">
        <v>60</v>
      </c>
      <c r="I36" s="87">
        <v>4.08</v>
      </c>
      <c r="J36" s="87">
        <v>0.72</v>
      </c>
      <c r="K36" s="87">
        <v>29.52</v>
      </c>
      <c r="L36" s="87">
        <v>129</v>
      </c>
    </row>
    <row r="37" spans="1:12">
      <c r="A37" s="174"/>
      <c r="B37" s="57" t="s">
        <v>23</v>
      </c>
      <c r="C37" s="90"/>
      <c r="D37" s="90"/>
      <c r="E37" s="90"/>
      <c r="F37" s="90"/>
      <c r="G37" s="90"/>
      <c r="H37" s="88">
        <f>SUM(H31:H36)</f>
        <v>940</v>
      </c>
      <c r="I37" s="88">
        <f>SUM(I31:I36)</f>
        <v>36.33</v>
      </c>
      <c r="J37" s="88">
        <f>SUM(J31:J36)</f>
        <v>36.68</v>
      </c>
      <c r="K37" s="88">
        <f>SUM(K31:K36)</f>
        <v>141.12</v>
      </c>
      <c r="L37" s="88">
        <f>SUM(L31:L36)</f>
        <v>1026.1300000000001</v>
      </c>
    </row>
    <row r="38" spans="1:12" ht="15.75" thickBot="1">
      <c r="A38" s="170"/>
      <c r="B38" s="264" t="s">
        <v>2</v>
      </c>
      <c r="C38" s="265"/>
      <c r="D38" s="265"/>
      <c r="E38" s="265"/>
      <c r="F38" s="265"/>
      <c r="G38" s="265"/>
      <c r="H38" s="265"/>
      <c r="I38" s="265"/>
      <c r="J38" s="265"/>
      <c r="K38" s="265"/>
      <c r="L38" s="266"/>
    </row>
    <row r="39" spans="1:12" ht="21" customHeight="1">
      <c r="A39" s="175"/>
      <c r="B39" s="58" t="s">
        <v>6</v>
      </c>
      <c r="C39" s="93">
        <v>200</v>
      </c>
      <c r="D39" s="62">
        <v>1</v>
      </c>
      <c r="E39" s="62">
        <v>0</v>
      </c>
      <c r="F39" s="62">
        <v>24.4</v>
      </c>
      <c r="G39" s="62">
        <v>101.6</v>
      </c>
      <c r="H39" s="93"/>
      <c r="I39" s="62"/>
      <c r="J39" s="62"/>
      <c r="K39" s="62"/>
      <c r="L39" s="62"/>
    </row>
    <row r="40" spans="1:12" ht="15.75" thickBot="1">
      <c r="A40" s="172"/>
      <c r="B40" s="38" t="s">
        <v>73</v>
      </c>
      <c r="C40" s="94">
        <v>100</v>
      </c>
      <c r="D40" s="95">
        <v>5.6</v>
      </c>
      <c r="E40" s="95">
        <v>5</v>
      </c>
      <c r="F40" s="95">
        <v>76.3</v>
      </c>
      <c r="G40" s="95">
        <v>362</v>
      </c>
      <c r="H40" s="94"/>
      <c r="I40" s="95"/>
      <c r="J40" s="95"/>
      <c r="K40" s="95"/>
      <c r="L40" s="95"/>
    </row>
    <row r="41" spans="1:12" ht="15.75" thickBot="1">
      <c r="A41" s="169"/>
      <c r="B41" s="57" t="s">
        <v>23</v>
      </c>
      <c r="C41" s="98">
        <f>C39+C40</f>
        <v>300</v>
      </c>
      <c r="D41" s="92">
        <f>SUM(D39:D40)</f>
        <v>6.6</v>
      </c>
      <c r="E41" s="92">
        <f t="shared" ref="E41:G41" si="2">SUM(E39:E40)</f>
        <v>5</v>
      </c>
      <c r="F41" s="92">
        <f t="shared" si="2"/>
        <v>100.69999999999999</v>
      </c>
      <c r="G41" s="92">
        <f t="shared" si="2"/>
        <v>463.6</v>
      </c>
      <c r="H41" s="92"/>
      <c r="I41" s="92"/>
      <c r="J41" s="92"/>
      <c r="K41" s="92"/>
      <c r="L41" s="92"/>
    </row>
    <row r="42" spans="1:12" ht="15.75" thickBot="1">
      <c r="A42" s="169"/>
      <c r="B42" s="260" t="s">
        <v>25</v>
      </c>
      <c r="C42" s="261"/>
      <c r="D42" s="261"/>
      <c r="E42" s="261"/>
      <c r="F42" s="261"/>
      <c r="G42" s="261"/>
      <c r="H42" s="261"/>
      <c r="I42" s="261"/>
      <c r="J42" s="261"/>
      <c r="K42" s="261"/>
      <c r="L42" s="262"/>
    </row>
    <row r="43" spans="1:12" ht="15.75" thickBot="1">
      <c r="A43" s="170"/>
      <c r="B43" s="228" t="s">
        <v>8</v>
      </c>
      <c r="C43" s="229"/>
      <c r="D43" s="229"/>
      <c r="E43" s="229"/>
      <c r="F43" s="229"/>
      <c r="G43" s="229"/>
      <c r="H43" s="229"/>
      <c r="I43" s="229"/>
      <c r="J43" s="229"/>
      <c r="K43" s="229"/>
      <c r="L43" s="241"/>
    </row>
    <row r="44" spans="1:12">
      <c r="A44" s="166"/>
      <c r="B44" s="31" t="s">
        <v>140</v>
      </c>
      <c r="C44" s="61" t="s">
        <v>139</v>
      </c>
      <c r="D44" s="62"/>
      <c r="E44" s="62"/>
      <c r="F44" s="62"/>
      <c r="G44" s="62"/>
      <c r="H44" s="61" t="s">
        <v>181</v>
      </c>
      <c r="I44" s="62"/>
      <c r="J44" s="62"/>
      <c r="K44" s="62"/>
      <c r="L44" s="62"/>
    </row>
    <row r="45" spans="1:12" s="27" customFormat="1">
      <c r="A45" s="167"/>
      <c r="B45" s="35" t="s">
        <v>60</v>
      </c>
      <c r="C45" s="29">
        <v>35</v>
      </c>
      <c r="D45" s="84">
        <v>2.6</v>
      </c>
      <c r="E45" s="84">
        <v>1.01</v>
      </c>
      <c r="F45" s="84">
        <v>17.8</v>
      </c>
      <c r="G45" s="84">
        <v>92.4</v>
      </c>
      <c r="H45" s="29">
        <v>35</v>
      </c>
      <c r="I45" s="84">
        <v>2.6</v>
      </c>
      <c r="J45" s="84">
        <v>1.01</v>
      </c>
      <c r="K45" s="84">
        <v>17.8</v>
      </c>
      <c r="L45" s="84">
        <v>92.4</v>
      </c>
    </row>
    <row r="46" spans="1:12">
      <c r="A46" s="167"/>
      <c r="B46" s="35" t="s">
        <v>4</v>
      </c>
      <c r="C46" s="29">
        <v>20</v>
      </c>
      <c r="D46" s="84">
        <v>6.02</v>
      </c>
      <c r="E46" s="84">
        <v>7.4</v>
      </c>
      <c r="F46" s="84">
        <v>7.0000000000000007E-2</v>
      </c>
      <c r="G46" s="84">
        <v>90.8</v>
      </c>
      <c r="H46" s="29">
        <v>30</v>
      </c>
      <c r="I46" s="84">
        <v>7.52</v>
      </c>
      <c r="J46" s="84">
        <v>9.25</v>
      </c>
      <c r="K46" s="84">
        <v>0.09</v>
      </c>
      <c r="L46" s="84">
        <v>113.5</v>
      </c>
    </row>
    <row r="47" spans="1:12" ht="30" customHeight="1">
      <c r="A47" s="167" t="s">
        <v>150</v>
      </c>
      <c r="B47" s="35" t="s">
        <v>186</v>
      </c>
      <c r="C47" s="29">
        <v>150</v>
      </c>
      <c r="D47" s="71">
        <v>3.98</v>
      </c>
      <c r="E47" s="71">
        <v>4.5</v>
      </c>
      <c r="F47" s="71">
        <v>21.53</v>
      </c>
      <c r="G47" s="71">
        <v>138.38</v>
      </c>
      <c r="H47" s="29">
        <v>180</v>
      </c>
      <c r="I47" s="71">
        <v>4.7699999999999996</v>
      </c>
      <c r="J47" s="71">
        <v>4.8600000000000003</v>
      </c>
      <c r="K47" s="71">
        <v>25.83</v>
      </c>
      <c r="L47" s="71">
        <v>166.05</v>
      </c>
    </row>
    <row r="48" spans="1:12" ht="29.25">
      <c r="A48" s="167"/>
      <c r="B48" s="35" t="s">
        <v>74</v>
      </c>
      <c r="C48" s="29">
        <v>200</v>
      </c>
      <c r="D48" s="84">
        <v>1</v>
      </c>
      <c r="E48" s="84">
        <v>0</v>
      </c>
      <c r="F48" s="84">
        <v>24.4</v>
      </c>
      <c r="G48" s="84">
        <v>102</v>
      </c>
      <c r="H48" s="29"/>
      <c r="I48" s="84"/>
      <c r="J48" s="84"/>
      <c r="K48" s="84"/>
      <c r="L48" s="84"/>
    </row>
    <row r="49" spans="1:12">
      <c r="A49" s="167" t="s">
        <v>133</v>
      </c>
      <c r="B49" s="35" t="s">
        <v>0</v>
      </c>
      <c r="C49" s="68">
        <v>200</v>
      </c>
      <c r="D49" s="69">
        <v>0.2</v>
      </c>
      <c r="E49" s="69">
        <v>0</v>
      </c>
      <c r="F49" s="69">
        <v>6.5</v>
      </c>
      <c r="G49" s="69">
        <v>26.8</v>
      </c>
      <c r="H49" s="68">
        <v>200</v>
      </c>
      <c r="I49" s="69">
        <v>0.2</v>
      </c>
      <c r="J49" s="69">
        <v>0</v>
      </c>
      <c r="K49" s="69">
        <v>6.5</v>
      </c>
      <c r="L49" s="69">
        <v>26.8</v>
      </c>
    </row>
    <row r="50" spans="1:12" ht="30" thickBot="1">
      <c r="A50" s="174"/>
      <c r="B50" s="35" t="s">
        <v>75</v>
      </c>
      <c r="C50" s="99">
        <v>100</v>
      </c>
      <c r="D50" s="74">
        <v>2.7</v>
      </c>
      <c r="E50" s="74">
        <v>0.1</v>
      </c>
      <c r="F50" s="74">
        <v>16</v>
      </c>
      <c r="G50" s="74">
        <v>75</v>
      </c>
      <c r="H50" s="99">
        <v>100</v>
      </c>
      <c r="I50" s="74">
        <v>2.7</v>
      </c>
      <c r="J50" s="74">
        <v>0.1</v>
      </c>
      <c r="K50" s="74">
        <v>16</v>
      </c>
      <c r="L50" s="74">
        <v>75</v>
      </c>
    </row>
    <row r="51" spans="1:12" ht="15.75" thickBot="1">
      <c r="A51" s="174"/>
      <c r="B51" s="100" t="s">
        <v>23</v>
      </c>
      <c r="C51" s="101">
        <f>SUM(C45:C50)</f>
        <v>705</v>
      </c>
      <c r="D51" s="101">
        <f t="shared" ref="D51:G51" si="3">SUM(D44:D50)</f>
        <v>16.5</v>
      </c>
      <c r="E51" s="101">
        <f t="shared" si="3"/>
        <v>13.01</v>
      </c>
      <c r="F51" s="101">
        <f t="shared" si="3"/>
        <v>86.300000000000011</v>
      </c>
      <c r="G51" s="101">
        <f t="shared" si="3"/>
        <v>525.38</v>
      </c>
      <c r="H51" s="101">
        <f>SUM(H45:H50)</f>
        <v>545</v>
      </c>
      <c r="I51" s="101">
        <f>SUM(I45:I50)</f>
        <v>17.79</v>
      </c>
      <c r="J51" s="101">
        <f>SUM(J45:J50)</f>
        <v>15.22</v>
      </c>
      <c r="K51" s="101">
        <f>SUM(K45:K50)</f>
        <v>66.22</v>
      </c>
      <c r="L51" s="101">
        <f>SUM(L45:L50)</f>
        <v>473.75000000000006</v>
      </c>
    </row>
    <row r="52" spans="1:12" ht="27" customHeight="1" thickBot="1">
      <c r="A52" s="166"/>
      <c r="B52" s="228" t="s">
        <v>1</v>
      </c>
      <c r="C52" s="229"/>
      <c r="D52" s="229"/>
      <c r="E52" s="229"/>
      <c r="F52" s="229"/>
      <c r="G52" s="229"/>
      <c r="H52" s="229"/>
      <c r="I52" s="229"/>
      <c r="J52" s="229"/>
      <c r="K52" s="229"/>
      <c r="L52" s="241"/>
    </row>
    <row r="53" spans="1:12" s="28" customFormat="1" ht="18.75" customHeight="1">
      <c r="A53" s="171" t="s">
        <v>152</v>
      </c>
      <c r="B53" s="26" t="s">
        <v>76</v>
      </c>
      <c r="C53" s="103">
        <v>60</v>
      </c>
      <c r="D53" s="80">
        <v>1.38</v>
      </c>
      <c r="E53" s="80">
        <v>4.08</v>
      </c>
      <c r="F53" s="80">
        <v>9.24</v>
      </c>
      <c r="G53" s="80">
        <v>79.2</v>
      </c>
      <c r="H53" s="104">
        <v>100</v>
      </c>
      <c r="I53" s="105">
        <v>2.2999999999999998</v>
      </c>
      <c r="J53" s="105">
        <v>6.8</v>
      </c>
      <c r="K53" s="105">
        <v>15.4</v>
      </c>
      <c r="L53" s="105">
        <v>132</v>
      </c>
    </row>
    <row r="54" spans="1:12" s="28" customFormat="1" ht="18.75" customHeight="1">
      <c r="A54" s="167" t="s">
        <v>151</v>
      </c>
      <c r="B54" s="59" t="s">
        <v>142</v>
      </c>
      <c r="C54" s="196"/>
      <c r="D54" s="90"/>
      <c r="E54" s="90"/>
      <c r="F54" s="90"/>
      <c r="G54" s="90"/>
      <c r="H54" s="106">
        <v>280</v>
      </c>
      <c r="I54" s="72">
        <v>12.2</v>
      </c>
      <c r="J54" s="72">
        <v>13.6</v>
      </c>
      <c r="K54" s="72">
        <v>13.2</v>
      </c>
      <c r="L54" s="72">
        <v>216</v>
      </c>
    </row>
    <row r="55" spans="1:12" ht="19.5" customHeight="1">
      <c r="A55" s="176" t="s">
        <v>151</v>
      </c>
      <c r="B55" s="59" t="s">
        <v>141</v>
      </c>
      <c r="C55" s="106">
        <v>255</v>
      </c>
      <c r="D55" s="72">
        <v>2.0299999999999998</v>
      </c>
      <c r="E55" s="72">
        <v>6.15</v>
      </c>
      <c r="F55" s="72">
        <v>6.6</v>
      </c>
      <c r="G55" s="72">
        <v>90.1</v>
      </c>
      <c r="H55" s="106"/>
      <c r="I55" s="72"/>
      <c r="J55" s="72"/>
      <c r="K55" s="72"/>
      <c r="L55" s="72"/>
    </row>
    <row r="56" spans="1:12" s="27" customFormat="1" ht="19.5" customHeight="1">
      <c r="A56" s="167" t="s">
        <v>154</v>
      </c>
      <c r="B56" s="35" t="s">
        <v>107</v>
      </c>
      <c r="C56" s="29">
        <v>105</v>
      </c>
      <c r="D56" s="69">
        <v>16.2</v>
      </c>
      <c r="E56" s="69">
        <v>20</v>
      </c>
      <c r="F56" s="69">
        <v>7.8</v>
      </c>
      <c r="G56" s="69">
        <v>271</v>
      </c>
      <c r="H56" s="29">
        <v>105</v>
      </c>
      <c r="I56" s="69">
        <v>16.2</v>
      </c>
      <c r="J56" s="69">
        <v>20</v>
      </c>
      <c r="K56" s="69">
        <v>7.8</v>
      </c>
      <c r="L56" s="69">
        <v>271</v>
      </c>
    </row>
    <row r="57" spans="1:12">
      <c r="A57" s="167" t="s">
        <v>153</v>
      </c>
      <c r="B57" s="35" t="s">
        <v>3</v>
      </c>
      <c r="C57" s="70">
        <v>150</v>
      </c>
      <c r="D57" s="84">
        <v>3.2</v>
      </c>
      <c r="E57" s="84">
        <v>5.2</v>
      </c>
      <c r="F57" s="84">
        <v>19.8</v>
      </c>
      <c r="G57" s="84">
        <v>139.4</v>
      </c>
      <c r="H57" s="70">
        <v>180</v>
      </c>
      <c r="I57" s="84">
        <v>3.84</v>
      </c>
      <c r="J57" s="84">
        <v>6.24</v>
      </c>
      <c r="K57" s="84">
        <v>23.8</v>
      </c>
      <c r="L57" s="84">
        <v>167.3</v>
      </c>
    </row>
    <row r="58" spans="1:12" ht="15.75" thickBot="1">
      <c r="A58" s="177">
        <v>360</v>
      </c>
      <c r="B58" s="35" t="s">
        <v>77</v>
      </c>
      <c r="C58" s="107">
        <v>200</v>
      </c>
      <c r="D58" s="69">
        <v>0.1</v>
      </c>
      <c r="E58" s="69">
        <v>0</v>
      </c>
      <c r="F58" s="69">
        <v>32</v>
      </c>
      <c r="G58" s="69">
        <v>128.30000000000001</v>
      </c>
      <c r="H58" s="107">
        <v>200</v>
      </c>
      <c r="I58" s="69">
        <v>0.1</v>
      </c>
      <c r="J58" s="69">
        <v>0</v>
      </c>
      <c r="K58" s="69">
        <v>32</v>
      </c>
      <c r="L58" s="69">
        <v>128.30000000000001</v>
      </c>
    </row>
    <row r="59" spans="1:12" ht="15.75" thickBot="1">
      <c r="A59" s="178"/>
      <c r="B59" s="54" t="s">
        <v>61</v>
      </c>
      <c r="C59" s="86">
        <v>60</v>
      </c>
      <c r="D59" s="87">
        <v>4.08</v>
      </c>
      <c r="E59" s="87">
        <v>0.72</v>
      </c>
      <c r="F59" s="87">
        <v>29.52</v>
      </c>
      <c r="G59" s="87">
        <v>129</v>
      </c>
      <c r="H59" s="86">
        <v>60</v>
      </c>
      <c r="I59" s="87">
        <v>4.08</v>
      </c>
      <c r="J59" s="87">
        <v>0.72</v>
      </c>
      <c r="K59" s="87">
        <v>29.52</v>
      </c>
      <c r="L59" s="87">
        <v>129</v>
      </c>
    </row>
    <row r="60" spans="1:12" ht="15.75" thickBot="1">
      <c r="A60" s="169"/>
      <c r="B60" s="60" t="s">
        <v>23</v>
      </c>
      <c r="C60" s="92">
        <f>SUM(C53:C59)</f>
        <v>830</v>
      </c>
      <c r="D60" s="92">
        <f>SUM(D53:D59)</f>
        <v>26.990000000000002</v>
      </c>
      <c r="E60" s="92">
        <f>SUM(E53:E59)</f>
        <v>36.15</v>
      </c>
      <c r="F60" s="92">
        <f>SUM(F53:F59)</f>
        <v>104.96</v>
      </c>
      <c r="G60" s="92">
        <f t="shared" ref="G60" si="4">SUM(G53:G59)</f>
        <v>837</v>
      </c>
      <c r="H60" s="92">
        <f>SUM(H53:H59)</f>
        <v>925</v>
      </c>
      <c r="I60" s="77">
        <f>SUM(I53:I59)</f>
        <v>38.72</v>
      </c>
      <c r="J60" s="77">
        <f>SUM(J53:J59)</f>
        <v>47.36</v>
      </c>
      <c r="K60" s="77">
        <f>SUM(K53:K59)</f>
        <v>121.72</v>
      </c>
      <c r="L60" s="77">
        <f>SUM(L53:L59)</f>
        <v>1043.5999999999999</v>
      </c>
    </row>
    <row r="61" spans="1:12" s="28" customFormat="1" ht="15.75" thickBot="1">
      <c r="A61" s="166"/>
      <c r="B61" s="242" t="s">
        <v>101</v>
      </c>
      <c r="C61" s="243"/>
      <c r="D61" s="243"/>
      <c r="E61" s="243"/>
      <c r="F61" s="243"/>
      <c r="G61" s="243"/>
      <c r="H61" s="243"/>
      <c r="I61" s="243"/>
      <c r="J61" s="243"/>
      <c r="K61" s="243"/>
      <c r="L61" s="244"/>
    </row>
    <row r="62" spans="1:12" s="28" customFormat="1">
      <c r="A62" s="171" t="s">
        <v>155</v>
      </c>
      <c r="B62" s="26" t="s">
        <v>76</v>
      </c>
      <c r="C62" s="103"/>
      <c r="D62" s="80"/>
      <c r="E62" s="80"/>
      <c r="F62" s="80"/>
      <c r="G62" s="80"/>
      <c r="H62" s="104">
        <v>100</v>
      </c>
      <c r="I62" s="105">
        <v>2.2999999999999998</v>
      </c>
      <c r="J62" s="105">
        <v>6.8</v>
      </c>
      <c r="K62" s="105">
        <v>15.4</v>
      </c>
      <c r="L62" s="105">
        <v>132</v>
      </c>
    </row>
    <row r="63" spans="1:12" s="28" customFormat="1" ht="29.25">
      <c r="A63" s="167" t="s">
        <v>151</v>
      </c>
      <c r="B63" s="59" t="s">
        <v>142</v>
      </c>
      <c r="C63" s="196"/>
      <c r="D63" s="90"/>
      <c r="E63" s="90"/>
      <c r="F63" s="90"/>
      <c r="G63" s="90"/>
      <c r="H63" s="106">
        <v>285</v>
      </c>
      <c r="I63" s="72">
        <v>12.2</v>
      </c>
      <c r="J63" s="72">
        <v>13.6</v>
      </c>
      <c r="K63" s="72">
        <v>13.2</v>
      </c>
      <c r="L63" s="72">
        <v>216</v>
      </c>
    </row>
    <row r="64" spans="1:12" s="28" customFormat="1" ht="19.5">
      <c r="A64" s="167" t="s">
        <v>154</v>
      </c>
      <c r="B64" s="35" t="s">
        <v>107</v>
      </c>
      <c r="C64" s="29"/>
      <c r="D64" s="69"/>
      <c r="E64" s="69"/>
      <c r="F64" s="69"/>
      <c r="G64" s="69"/>
      <c r="H64" s="29">
        <v>105</v>
      </c>
      <c r="I64" s="69">
        <v>16.2</v>
      </c>
      <c r="J64" s="69">
        <v>20</v>
      </c>
      <c r="K64" s="69">
        <v>7.8</v>
      </c>
      <c r="L64" s="69">
        <v>271</v>
      </c>
    </row>
    <row r="65" spans="1:12" s="28" customFormat="1" ht="19.5">
      <c r="A65" s="167" t="s">
        <v>137</v>
      </c>
      <c r="B65" s="35" t="s">
        <v>10</v>
      </c>
      <c r="C65" s="91"/>
      <c r="D65" s="91"/>
      <c r="E65" s="91"/>
      <c r="F65" s="91"/>
      <c r="G65" s="91"/>
      <c r="H65" s="70">
        <v>180</v>
      </c>
      <c r="I65" s="84">
        <v>6.48</v>
      </c>
      <c r="J65" s="84">
        <v>5.88</v>
      </c>
      <c r="K65" s="84">
        <v>39.36</v>
      </c>
      <c r="L65" s="84">
        <v>236.16</v>
      </c>
    </row>
    <row r="66" spans="1:12" s="28" customFormat="1" ht="15.75" thickBot="1">
      <c r="A66" s="177">
        <v>360</v>
      </c>
      <c r="B66" s="35" t="s">
        <v>77</v>
      </c>
      <c r="C66" s="91"/>
      <c r="D66" s="91"/>
      <c r="E66" s="91"/>
      <c r="F66" s="91"/>
      <c r="G66" s="91"/>
      <c r="H66" s="107">
        <v>200</v>
      </c>
      <c r="I66" s="69">
        <v>0.1</v>
      </c>
      <c r="J66" s="69">
        <v>0</v>
      </c>
      <c r="K66" s="69">
        <v>32</v>
      </c>
      <c r="L66" s="69">
        <v>128.30000000000001</v>
      </c>
    </row>
    <row r="67" spans="1:12" s="28" customFormat="1" ht="15.75" thickBot="1">
      <c r="A67" s="178"/>
      <c r="B67" s="54" t="s">
        <v>61</v>
      </c>
      <c r="C67" s="91"/>
      <c r="D67" s="91"/>
      <c r="E67" s="91"/>
      <c r="F67" s="91"/>
      <c r="G67" s="91"/>
      <c r="H67" s="86">
        <v>60</v>
      </c>
      <c r="I67" s="87">
        <v>4.08</v>
      </c>
      <c r="J67" s="87">
        <v>0.72</v>
      </c>
      <c r="K67" s="87">
        <v>29.52</v>
      </c>
      <c r="L67" s="87">
        <v>129</v>
      </c>
    </row>
    <row r="68" spans="1:12" ht="15.75" thickBot="1">
      <c r="A68" s="169"/>
      <c r="B68" s="60" t="s">
        <v>23</v>
      </c>
      <c r="C68" s="78"/>
      <c r="D68" s="91"/>
      <c r="E68" s="91"/>
      <c r="F68" s="91"/>
      <c r="G68" s="91"/>
      <c r="H68" s="92">
        <f t="shared" ref="H68:L68" si="5">SUM(H62:H67)</f>
        <v>930</v>
      </c>
      <c r="I68" s="92">
        <f t="shared" si="5"/>
        <v>41.36</v>
      </c>
      <c r="J68" s="92">
        <f t="shared" si="5"/>
        <v>47</v>
      </c>
      <c r="K68" s="92">
        <f t="shared" si="5"/>
        <v>137.28</v>
      </c>
      <c r="L68" s="92">
        <f t="shared" si="5"/>
        <v>1112.46</v>
      </c>
    </row>
    <row r="69" spans="1:12" ht="15.75" thickBot="1">
      <c r="A69" s="175"/>
      <c r="B69" s="228" t="s">
        <v>2</v>
      </c>
      <c r="C69" s="229"/>
      <c r="D69" s="229"/>
      <c r="E69" s="229"/>
      <c r="F69" s="229"/>
      <c r="G69" s="229"/>
      <c r="H69" s="229"/>
      <c r="I69" s="229"/>
      <c r="J69" s="229"/>
      <c r="K69" s="229"/>
      <c r="L69" s="241"/>
    </row>
    <row r="70" spans="1:12" ht="15.75" thickBot="1">
      <c r="A70" s="172"/>
      <c r="B70" s="108" t="s">
        <v>78</v>
      </c>
      <c r="C70" s="109">
        <v>100</v>
      </c>
      <c r="D70" s="62">
        <v>5.5</v>
      </c>
      <c r="E70" s="62">
        <v>6.5</v>
      </c>
      <c r="F70" s="62">
        <v>34.9</v>
      </c>
      <c r="G70" s="62">
        <v>211</v>
      </c>
      <c r="H70" s="93"/>
      <c r="I70" s="62"/>
      <c r="J70" s="62"/>
      <c r="K70" s="62"/>
      <c r="L70" s="62"/>
    </row>
    <row r="71" spans="1:12" ht="15.75" thickBot="1">
      <c r="A71" s="205" t="s">
        <v>156</v>
      </c>
      <c r="B71" s="54" t="s">
        <v>7</v>
      </c>
      <c r="C71" s="86">
        <v>200</v>
      </c>
      <c r="D71" s="95">
        <v>4.5999999999999996</v>
      </c>
      <c r="E71" s="95">
        <v>3.6</v>
      </c>
      <c r="F71" s="95">
        <v>12.6</v>
      </c>
      <c r="G71" s="95">
        <v>100.4</v>
      </c>
      <c r="H71" s="94"/>
      <c r="I71" s="95"/>
      <c r="J71" s="95"/>
      <c r="K71" s="95"/>
      <c r="L71" s="95"/>
    </row>
    <row r="72" spans="1:12" ht="15.75" thickBot="1">
      <c r="A72" s="169"/>
      <c r="B72" s="60" t="s">
        <v>23</v>
      </c>
      <c r="C72" s="98">
        <f>C70+C71</f>
        <v>300</v>
      </c>
      <c r="D72" s="92">
        <f>SUM(D70:D71)</f>
        <v>10.1</v>
      </c>
      <c r="E72" s="92">
        <f t="shared" ref="E72:G72" si="6">SUM(E70:E71)</f>
        <v>10.1</v>
      </c>
      <c r="F72" s="92">
        <f t="shared" si="6"/>
        <v>47.5</v>
      </c>
      <c r="G72" s="92">
        <f t="shared" si="6"/>
        <v>311.39999999999998</v>
      </c>
      <c r="H72" s="72"/>
      <c r="I72" s="92"/>
      <c r="J72" s="92"/>
      <c r="K72" s="92"/>
      <c r="L72" s="92"/>
    </row>
    <row r="73" spans="1:12" ht="15.75" thickBot="1">
      <c r="A73" s="170"/>
      <c r="B73" s="228" t="s">
        <v>26</v>
      </c>
      <c r="C73" s="229"/>
      <c r="D73" s="229"/>
      <c r="E73" s="229"/>
      <c r="F73" s="229"/>
      <c r="G73" s="229"/>
      <c r="H73" s="229"/>
      <c r="I73" s="229"/>
      <c r="J73" s="229"/>
      <c r="K73" s="229"/>
      <c r="L73" s="241"/>
    </row>
    <row r="74" spans="1:12">
      <c r="A74" s="179"/>
      <c r="B74" s="239" t="s">
        <v>11</v>
      </c>
      <c r="C74" s="240"/>
      <c r="D74" s="240"/>
      <c r="E74" s="240"/>
      <c r="F74" s="240"/>
      <c r="G74" s="240"/>
      <c r="H74" s="240"/>
      <c r="I74" s="240"/>
      <c r="J74" s="240"/>
      <c r="K74" s="240"/>
      <c r="L74" s="268"/>
    </row>
    <row r="75" spans="1:12" s="28" customFormat="1" ht="24.75" customHeight="1">
      <c r="A75" s="179" t="s">
        <v>157</v>
      </c>
      <c r="B75" s="34" t="s">
        <v>83</v>
      </c>
      <c r="C75" s="29">
        <v>150</v>
      </c>
      <c r="D75" s="72">
        <v>6.23</v>
      </c>
      <c r="E75" s="72">
        <v>7.65</v>
      </c>
      <c r="F75" s="72">
        <v>28.2</v>
      </c>
      <c r="G75" s="72">
        <v>205</v>
      </c>
      <c r="H75" s="29">
        <v>180</v>
      </c>
      <c r="I75" s="72">
        <v>7.47</v>
      </c>
      <c r="J75" s="72">
        <v>9.18</v>
      </c>
      <c r="K75" s="72">
        <v>33.799999999999997</v>
      </c>
      <c r="L75" s="72">
        <v>246.6</v>
      </c>
    </row>
    <row r="76" spans="1:12" ht="19.5">
      <c r="A76" s="180" t="s">
        <v>158</v>
      </c>
      <c r="B76" s="34" t="s">
        <v>84</v>
      </c>
      <c r="C76" s="29">
        <v>150</v>
      </c>
      <c r="D76" s="69">
        <v>29.7</v>
      </c>
      <c r="E76" s="69">
        <v>10.7</v>
      </c>
      <c r="F76" s="69">
        <v>21.7</v>
      </c>
      <c r="G76" s="69">
        <v>301.2</v>
      </c>
      <c r="H76" s="29">
        <v>165</v>
      </c>
      <c r="I76" s="69">
        <v>32.700000000000003</v>
      </c>
      <c r="J76" s="69">
        <v>11.8</v>
      </c>
      <c r="K76" s="69">
        <v>23.9</v>
      </c>
      <c r="L76" s="69">
        <v>331.3</v>
      </c>
    </row>
    <row r="77" spans="1:12" s="27" customFormat="1" ht="19.5">
      <c r="A77" s="180" t="s">
        <v>159</v>
      </c>
      <c r="B77" s="35" t="s">
        <v>24</v>
      </c>
      <c r="C77" s="112">
        <v>200</v>
      </c>
      <c r="D77" s="69">
        <v>3.8</v>
      </c>
      <c r="E77" s="69">
        <v>2.9</v>
      </c>
      <c r="F77" s="69">
        <v>11.3</v>
      </c>
      <c r="G77" s="69">
        <v>86</v>
      </c>
      <c r="H77" s="112">
        <v>200</v>
      </c>
      <c r="I77" s="69">
        <v>3.8</v>
      </c>
      <c r="J77" s="69">
        <v>2.9</v>
      </c>
      <c r="K77" s="69">
        <v>11.3</v>
      </c>
      <c r="L77" s="69">
        <v>86</v>
      </c>
    </row>
    <row r="78" spans="1:12" ht="15.75" thickBot="1">
      <c r="A78" s="181"/>
      <c r="B78" s="35" t="s">
        <v>79</v>
      </c>
      <c r="C78" s="29">
        <v>30</v>
      </c>
      <c r="D78" s="69">
        <v>3.2</v>
      </c>
      <c r="E78" s="69">
        <v>0.5</v>
      </c>
      <c r="F78" s="69">
        <v>16.8</v>
      </c>
      <c r="G78" s="69">
        <v>84.8</v>
      </c>
      <c r="H78" s="29">
        <v>30</v>
      </c>
      <c r="I78" s="69">
        <v>3.2</v>
      </c>
      <c r="J78" s="69">
        <v>0.5</v>
      </c>
      <c r="K78" s="69">
        <v>16.8</v>
      </c>
      <c r="L78" s="69">
        <v>84.8</v>
      </c>
    </row>
    <row r="79" spans="1:12" ht="15.75" thickBot="1">
      <c r="A79" s="174"/>
      <c r="B79" s="55" t="s">
        <v>73</v>
      </c>
      <c r="C79" s="113">
        <v>60</v>
      </c>
      <c r="D79" s="113">
        <v>3.4</v>
      </c>
      <c r="E79" s="113">
        <v>3</v>
      </c>
      <c r="F79" s="113">
        <v>45.8</v>
      </c>
      <c r="G79" s="113">
        <v>217</v>
      </c>
      <c r="H79" s="113"/>
      <c r="I79" s="113"/>
      <c r="J79" s="113"/>
      <c r="K79" s="113"/>
      <c r="L79" s="113"/>
    </row>
    <row r="80" spans="1:12" ht="15.75" thickBot="1">
      <c r="A80" s="169"/>
      <c r="B80" s="110" t="s">
        <v>23</v>
      </c>
      <c r="C80" s="114">
        <f>SUM(H80)</f>
        <v>575</v>
      </c>
      <c r="D80" s="114">
        <f t="shared" ref="D80:L80" si="7">SUM(D75:D79)</f>
        <v>46.33</v>
      </c>
      <c r="E80" s="114">
        <f t="shared" si="7"/>
        <v>24.75</v>
      </c>
      <c r="F80" s="114">
        <f t="shared" si="7"/>
        <v>123.8</v>
      </c>
      <c r="G80" s="114">
        <f t="shared" si="7"/>
        <v>894</v>
      </c>
      <c r="H80" s="114">
        <f>SUM(H75:H79)</f>
        <v>575</v>
      </c>
      <c r="I80" s="114">
        <f>SUM(I75:I79)</f>
        <v>47.17</v>
      </c>
      <c r="J80" s="114">
        <f t="shared" si="7"/>
        <v>24.38</v>
      </c>
      <c r="K80" s="114">
        <f t="shared" si="7"/>
        <v>85.8</v>
      </c>
      <c r="L80" s="114">
        <f t="shared" si="7"/>
        <v>748.69999999999993</v>
      </c>
    </row>
    <row r="81" spans="1:12" s="27" customFormat="1" ht="15.75" thickBot="1">
      <c r="A81" s="178"/>
      <c r="B81" s="237" t="s">
        <v>1</v>
      </c>
      <c r="C81" s="238"/>
      <c r="D81" s="238"/>
      <c r="E81" s="238"/>
      <c r="F81" s="238"/>
      <c r="G81" s="238"/>
      <c r="H81" s="238"/>
      <c r="I81" s="238"/>
      <c r="J81" s="238"/>
      <c r="K81" s="238"/>
      <c r="L81" s="238"/>
    </row>
    <row r="82" spans="1:12" s="27" customFormat="1">
      <c r="A82" s="178" t="s">
        <v>160</v>
      </c>
      <c r="B82" s="56" t="s">
        <v>81</v>
      </c>
      <c r="C82" s="115">
        <v>60</v>
      </c>
      <c r="D82" s="71">
        <v>0.84</v>
      </c>
      <c r="E82" s="71">
        <v>1.56</v>
      </c>
      <c r="F82" s="71">
        <v>5.16</v>
      </c>
      <c r="G82" s="71">
        <v>37.799999999999997</v>
      </c>
      <c r="H82" s="67">
        <v>100</v>
      </c>
      <c r="I82" s="71">
        <v>1.4</v>
      </c>
      <c r="J82" s="71">
        <v>2.6</v>
      </c>
      <c r="K82" s="71">
        <v>8.6</v>
      </c>
      <c r="L82" s="71">
        <v>63</v>
      </c>
    </row>
    <row r="83" spans="1:12" s="28" customFormat="1">
      <c r="A83" s="197" t="s">
        <v>183</v>
      </c>
      <c r="B83" s="56" t="s">
        <v>182</v>
      </c>
      <c r="C83" s="115">
        <v>250</v>
      </c>
      <c r="D83" s="198">
        <v>2.25</v>
      </c>
      <c r="E83" s="198">
        <v>3.27</v>
      </c>
      <c r="F83" s="198">
        <v>13.75</v>
      </c>
      <c r="G83" s="198">
        <v>93.35</v>
      </c>
      <c r="H83" s="199"/>
      <c r="I83" s="198"/>
      <c r="J83" s="198"/>
      <c r="K83" s="198"/>
      <c r="L83" s="198"/>
    </row>
    <row r="84" spans="1:12" ht="29.25">
      <c r="A84" s="167" t="s">
        <v>161</v>
      </c>
      <c r="B84" s="56" t="s">
        <v>184</v>
      </c>
      <c r="C84" s="115"/>
      <c r="D84" s="76"/>
      <c r="E84" s="76"/>
      <c r="F84" s="76"/>
      <c r="G84" s="76"/>
      <c r="H84" s="115">
        <v>275</v>
      </c>
      <c r="I84" s="76">
        <v>11.88</v>
      </c>
      <c r="J84" s="76">
        <v>8.33</v>
      </c>
      <c r="K84" s="76">
        <v>19.14</v>
      </c>
      <c r="L84" s="76">
        <v>199</v>
      </c>
    </row>
    <row r="85" spans="1:12" s="28" customFormat="1" ht="19.5">
      <c r="A85" s="167" t="s">
        <v>162</v>
      </c>
      <c r="B85" s="32" t="s">
        <v>104</v>
      </c>
      <c r="C85" s="116">
        <v>95</v>
      </c>
      <c r="D85" s="66">
        <v>13.5</v>
      </c>
      <c r="E85" s="66">
        <v>2.2799999999999998</v>
      </c>
      <c r="F85" s="66">
        <v>8.1999999999999993</v>
      </c>
      <c r="G85" s="66">
        <v>107</v>
      </c>
      <c r="H85" s="116">
        <v>105</v>
      </c>
      <c r="I85" s="66">
        <v>14.9</v>
      </c>
      <c r="J85" s="66">
        <v>2.52</v>
      </c>
      <c r="K85" s="66">
        <v>9.0299999999999994</v>
      </c>
      <c r="L85" s="66">
        <v>118.2</v>
      </c>
    </row>
    <row r="86" spans="1:12">
      <c r="A86" s="167" t="s">
        <v>156</v>
      </c>
      <c r="B86" s="35" t="s">
        <v>80</v>
      </c>
      <c r="C86" s="29">
        <v>150</v>
      </c>
      <c r="D86" s="84">
        <v>12.99</v>
      </c>
      <c r="E86" s="84">
        <v>6.53</v>
      </c>
      <c r="F86" s="84">
        <v>33.36</v>
      </c>
      <c r="G86" s="84">
        <v>242.86</v>
      </c>
      <c r="H86" s="68">
        <v>180</v>
      </c>
      <c r="I86" s="84">
        <v>15.58</v>
      </c>
      <c r="J86" s="84">
        <v>7.83</v>
      </c>
      <c r="K86" s="84">
        <v>40.03</v>
      </c>
      <c r="L86" s="84">
        <v>291.43</v>
      </c>
    </row>
    <row r="87" spans="1:12" ht="15.75" thickBot="1">
      <c r="A87" s="172" t="s">
        <v>133</v>
      </c>
      <c r="B87" s="35" t="s">
        <v>0</v>
      </c>
      <c r="C87" s="68">
        <v>200</v>
      </c>
      <c r="D87" s="69">
        <v>0.2</v>
      </c>
      <c r="E87" s="69">
        <v>0</v>
      </c>
      <c r="F87" s="69">
        <v>6.5</v>
      </c>
      <c r="G87" s="69">
        <v>26.8</v>
      </c>
      <c r="H87" s="68">
        <v>200</v>
      </c>
      <c r="I87" s="69">
        <v>0.2</v>
      </c>
      <c r="J87" s="69">
        <v>0</v>
      </c>
      <c r="K87" s="69">
        <v>6.5</v>
      </c>
      <c r="L87" s="69">
        <v>26.8</v>
      </c>
    </row>
    <row r="88" spans="1:12" ht="15.75" thickBot="1">
      <c r="A88" s="174"/>
      <c r="B88" s="54" t="s">
        <v>61</v>
      </c>
      <c r="C88" s="86">
        <v>60</v>
      </c>
      <c r="D88" s="87">
        <v>4.08</v>
      </c>
      <c r="E88" s="87">
        <v>0.72</v>
      </c>
      <c r="F88" s="87">
        <v>29.52</v>
      </c>
      <c r="G88" s="87">
        <v>129</v>
      </c>
      <c r="H88" s="86">
        <v>60</v>
      </c>
      <c r="I88" s="87">
        <v>4.08</v>
      </c>
      <c r="J88" s="87">
        <v>0.72</v>
      </c>
      <c r="K88" s="87">
        <v>29.52</v>
      </c>
      <c r="L88" s="87">
        <v>129</v>
      </c>
    </row>
    <row r="89" spans="1:12" ht="15.75" thickBot="1">
      <c r="A89" s="169"/>
      <c r="B89" s="60" t="s">
        <v>23</v>
      </c>
      <c r="C89" s="117">
        <f>SUM(C82:C88)</f>
        <v>815</v>
      </c>
      <c r="D89" s="117">
        <f>SUM(D82:D88)</f>
        <v>33.86</v>
      </c>
      <c r="E89" s="117">
        <f t="shared" ref="E89:L89" si="8">SUM(E82:E88)</f>
        <v>14.360000000000001</v>
      </c>
      <c r="F89" s="117">
        <f t="shared" si="8"/>
        <v>96.49</v>
      </c>
      <c r="G89" s="117">
        <f t="shared" si="8"/>
        <v>636.80999999999995</v>
      </c>
      <c r="H89" s="117">
        <f>SUM(H82:H88)</f>
        <v>920</v>
      </c>
      <c r="I89" s="117">
        <f t="shared" si="8"/>
        <v>48.04</v>
      </c>
      <c r="J89" s="117">
        <f t="shared" si="8"/>
        <v>22</v>
      </c>
      <c r="K89" s="117">
        <f t="shared" si="8"/>
        <v>112.82000000000001</v>
      </c>
      <c r="L89" s="117">
        <f t="shared" si="8"/>
        <v>827.43</v>
      </c>
    </row>
    <row r="90" spans="1:12" ht="15.75" thickBot="1">
      <c r="A90" s="178"/>
      <c r="B90" s="237" t="s">
        <v>101</v>
      </c>
      <c r="C90" s="238"/>
      <c r="D90" s="238"/>
      <c r="E90" s="238"/>
      <c r="F90" s="238"/>
      <c r="G90" s="238"/>
      <c r="H90" s="238"/>
      <c r="I90" s="238"/>
      <c r="J90" s="238"/>
      <c r="K90" s="238"/>
      <c r="L90" s="238"/>
    </row>
    <row r="91" spans="1:12" s="28" customFormat="1">
      <c r="A91" s="178" t="s">
        <v>160</v>
      </c>
      <c r="B91" s="56" t="s">
        <v>81</v>
      </c>
      <c r="C91" s="118"/>
      <c r="D91" s="118"/>
      <c r="E91" s="118"/>
      <c r="F91" s="118"/>
      <c r="G91" s="118"/>
      <c r="H91" s="67">
        <v>100</v>
      </c>
      <c r="I91" s="71">
        <v>1.4</v>
      </c>
      <c r="J91" s="71">
        <v>2.6</v>
      </c>
      <c r="K91" s="71">
        <v>8.6</v>
      </c>
      <c r="L91" s="71">
        <v>63</v>
      </c>
    </row>
    <row r="92" spans="1:12" s="28" customFormat="1" ht="29.25">
      <c r="A92" s="167" t="s">
        <v>161</v>
      </c>
      <c r="B92" s="56" t="s">
        <v>184</v>
      </c>
      <c r="C92" s="115"/>
      <c r="D92" s="76"/>
      <c r="E92" s="76"/>
      <c r="F92" s="76"/>
      <c r="G92" s="76"/>
      <c r="H92" s="115">
        <v>285</v>
      </c>
      <c r="I92" s="76">
        <v>11.88</v>
      </c>
      <c r="J92" s="76">
        <v>8.33</v>
      </c>
      <c r="K92" s="76">
        <v>19.14</v>
      </c>
      <c r="L92" s="76">
        <v>199</v>
      </c>
    </row>
    <row r="93" spans="1:12" s="28" customFormat="1" ht="19.5">
      <c r="A93" s="167" t="s">
        <v>162</v>
      </c>
      <c r="B93" s="32" t="s">
        <v>104</v>
      </c>
      <c r="C93" s="118"/>
      <c r="D93" s="118"/>
      <c r="E93" s="118"/>
      <c r="F93" s="118"/>
      <c r="G93" s="118"/>
      <c r="H93" s="116">
        <v>105</v>
      </c>
      <c r="I93" s="66">
        <v>14.9</v>
      </c>
      <c r="J93" s="66">
        <v>2.52</v>
      </c>
      <c r="K93" s="66">
        <v>9.0299999999999994</v>
      </c>
      <c r="L93" s="66">
        <v>118.2</v>
      </c>
    </row>
    <row r="94" spans="1:12" s="28" customFormat="1">
      <c r="A94" s="167" t="s">
        <v>163</v>
      </c>
      <c r="B94" s="35" t="s">
        <v>103</v>
      </c>
      <c r="C94" s="118"/>
      <c r="D94" s="118"/>
      <c r="E94" s="118"/>
      <c r="F94" s="118"/>
      <c r="G94" s="118"/>
      <c r="H94" s="68">
        <v>180</v>
      </c>
      <c r="I94" s="84">
        <v>3.6</v>
      </c>
      <c r="J94" s="84">
        <v>6.48</v>
      </c>
      <c r="K94" s="84">
        <v>19.079999999999998</v>
      </c>
      <c r="L94" s="84">
        <v>149.4</v>
      </c>
    </row>
    <row r="95" spans="1:12" s="28" customFormat="1">
      <c r="A95" s="167" t="s">
        <v>133</v>
      </c>
      <c r="B95" s="35" t="s">
        <v>0</v>
      </c>
      <c r="C95" s="118"/>
      <c r="D95" s="118"/>
      <c r="E95" s="118"/>
      <c r="F95" s="118"/>
      <c r="G95" s="118"/>
      <c r="H95" s="68">
        <v>200</v>
      </c>
      <c r="I95" s="69">
        <v>0.2</v>
      </c>
      <c r="J95" s="69">
        <v>0</v>
      </c>
      <c r="K95" s="69">
        <v>6.5</v>
      </c>
      <c r="L95" s="69">
        <v>26.8</v>
      </c>
    </row>
    <row r="96" spans="1:12" s="28" customFormat="1" ht="15.75" thickBot="1">
      <c r="A96" s="174"/>
      <c r="B96" s="54" t="s">
        <v>61</v>
      </c>
      <c r="C96" s="118"/>
      <c r="D96" s="118"/>
      <c r="E96" s="118"/>
      <c r="F96" s="118"/>
      <c r="G96" s="118"/>
      <c r="H96" s="86">
        <v>60</v>
      </c>
      <c r="I96" s="87">
        <v>4.08</v>
      </c>
      <c r="J96" s="87">
        <v>0.72</v>
      </c>
      <c r="K96" s="87">
        <v>29.52</v>
      </c>
      <c r="L96" s="87">
        <v>129</v>
      </c>
    </row>
    <row r="97" spans="1:13" ht="15.75" thickBot="1">
      <c r="A97" s="169"/>
      <c r="B97" s="60" t="s">
        <v>23</v>
      </c>
      <c r="C97" s="82"/>
      <c r="D97" s="119"/>
      <c r="E97" s="119"/>
      <c r="F97" s="119"/>
      <c r="G97" s="119"/>
      <c r="H97" s="117">
        <f>SUM(H91:H96)</f>
        <v>930</v>
      </c>
      <c r="I97" s="117">
        <f>SUM(I91:I96)</f>
        <v>36.06</v>
      </c>
      <c r="J97" s="117">
        <f>SUM(J91:J96)</f>
        <v>20.65</v>
      </c>
      <c r="K97" s="117">
        <f>SUM(K91:K96)</f>
        <v>91.87</v>
      </c>
      <c r="L97" s="117">
        <f>SUM(L91:L96)</f>
        <v>685.4</v>
      </c>
    </row>
    <row r="98" spans="1:13" ht="24.75" customHeight="1" thickBot="1">
      <c r="A98" s="175"/>
      <c r="B98" s="230" t="s">
        <v>2</v>
      </c>
      <c r="C98" s="231"/>
      <c r="D98" s="231"/>
      <c r="E98" s="231"/>
      <c r="F98" s="231"/>
      <c r="G98" s="231"/>
      <c r="H98" s="231"/>
      <c r="I98" s="231"/>
      <c r="J98" s="231"/>
      <c r="K98" s="231"/>
      <c r="L98" s="231"/>
    </row>
    <row r="99" spans="1:13" ht="19.5" customHeight="1" thickBot="1">
      <c r="A99" s="167"/>
      <c r="B99" s="38" t="s">
        <v>85</v>
      </c>
      <c r="C99" s="130">
        <v>50</v>
      </c>
      <c r="D99" s="95">
        <v>3.5</v>
      </c>
      <c r="E99" s="95">
        <v>9</v>
      </c>
      <c r="F99" s="95">
        <v>33.5</v>
      </c>
      <c r="G99" s="95">
        <v>230</v>
      </c>
      <c r="H99" s="61"/>
      <c r="I99" s="62"/>
      <c r="J99" s="62"/>
      <c r="K99" s="62"/>
      <c r="L99" s="120"/>
    </row>
    <row r="100" spans="1:13" ht="30" thickBot="1">
      <c r="A100" s="181"/>
      <c r="B100" s="35" t="s">
        <v>75</v>
      </c>
      <c r="C100" s="99">
        <v>100</v>
      </c>
      <c r="D100" s="74">
        <v>2.7</v>
      </c>
      <c r="E100" s="74">
        <v>0.1</v>
      </c>
      <c r="F100" s="74">
        <v>16</v>
      </c>
      <c r="G100" s="74">
        <v>75</v>
      </c>
      <c r="H100" s="73"/>
      <c r="I100" s="69"/>
      <c r="J100" s="69"/>
      <c r="K100" s="69"/>
      <c r="L100" s="121"/>
    </row>
    <row r="101" spans="1:13">
      <c r="A101" s="167" t="s">
        <v>133</v>
      </c>
      <c r="B101" s="35" t="s">
        <v>0</v>
      </c>
      <c r="C101" s="68">
        <v>200</v>
      </c>
      <c r="D101" s="69">
        <v>0.2</v>
      </c>
      <c r="E101" s="69">
        <v>0</v>
      </c>
      <c r="F101" s="69">
        <v>6.5</v>
      </c>
      <c r="G101" s="69">
        <v>26.8</v>
      </c>
      <c r="H101" s="68"/>
      <c r="I101" s="69"/>
      <c r="J101" s="69"/>
      <c r="K101" s="69"/>
      <c r="L101" s="69"/>
    </row>
    <row r="102" spans="1:13" ht="15.75" customHeight="1" thickBot="1">
      <c r="A102" s="169"/>
      <c r="B102" s="110" t="s">
        <v>23</v>
      </c>
      <c r="C102" s="123">
        <f>SUM(C99:C101)</f>
        <v>350</v>
      </c>
      <c r="D102" s="97">
        <f>SUM(D99:D101)</f>
        <v>6.4</v>
      </c>
      <c r="E102" s="97">
        <f>SUM(E99:E101)</f>
        <v>9.1</v>
      </c>
      <c r="F102" s="97">
        <f>SUM(F99:F101)</f>
        <v>56</v>
      </c>
      <c r="G102" s="97">
        <f>SUM(G99:G101)</f>
        <v>331.8</v>
      </c>
      <c r="H102" s="82"/>
      <c r="I102" s="119"/>
      <c r="J102" s="119"/>
      <c r="K102" s="119"/>
      <c r="L102" s="119"/>
    </row>
    <row r="103" spans="1:13" ht="15.75" customHeight="1" thickBot="1">
      <c r="A103" s="170"/>
      <c r="B103" s="228" t="s">
        <v>27</v>
      </c>
      <c r="C103" s="229"/>
      <c r="D103" s="229"/>
      <c r="E103" s="229"/>
      <c r="F103" s="229"/>
      <c r="G103" s="229"/>
      <c r="H103" s="229"/>
      <c r="I103" s="229"/>
      <c r="J103" s="229"/>
      <c r="K103" s="229"/>
      <c r="L103" s="229"/>
    </row>
    <row r="104" spans="1:13" ht="27" customHeight="1">
      <c r="A104" s="178"/>
      <c r="B104" s="239" t="s">
        <v>11</v>
      </c>
      <c r="C104" s="240"/>
      <c r="D104" s="240"/>
      <c r="E104" s="240"/>
      <c r="F104" s="240"/>
      <c r="G104" s="240"/>
      <c r="H104" s="240"/>
      <c r="I104" s="240"/>
      <c r="J104" s="240"/>
      <c r="K104" s="240"/>
      <c r="L104" s="240"/>
    </row>
    <row r="105" spans="1:13" s="27" customFormat="1" ht="19.5" customHeight="1">
      <c r="A105" s="167" t="s">
        <v>137</v>
      </c>
      <c r="B105" s="32" t="s">
        <v>10</v>
      </c>
      <c r="C105" s="83">
        <v>150</v>
      </c>
      <c r="D105" s="84">
        <v>5.4</v>
      </c>
      <c r="E105" s="84">
        <v>4.9000000000000004</v>
      </c>
      <c r="F105" s="84">
        <v>32.799999999999997</v>
      </c>
      <c r="G105" s="84">
        <v>196.8</v>
      </c>
      <c r="H105" s="85">
        <v>180</v>
      </c>
      <c r="I105" s="72">
        <v>6.48</v>
      </c>
      <c r="J105" s="72">
        <v>5.88</v>
      </c>
      <c r="K105" s="72">
        <v>39.36</v>
      </c>
      <c r="L105" s="72">
        <v>236.16</v>
      </c>
      <c r="M105" s="21"/>
    </row>
    <row r="106" spans="1:13" s="28" customFormat="1" ht="19.5" customHeight="1">
      <c r="A106" s="167">
        <v>208</v>
      </c>
      <c r="B106" s="35" t="s">
        <v>120</v>
      </c>
      <c r="C106" s="68">
        <v>100</v>
      </c>
      <c r="D106" s="69">
        <v>12.78</v>
      </c>
      <c r="E106" s="69">
        <v>14.51</v>
      </c>
      <c r="F106" s="69">
        <v>5.91</v>
      </c>
      <c r="G106" s="69">
        <v>205.32</v>
      </c>
      <c r="H106" s="68">
        <v>100</v>
      </c>
      <c r="I106" s="69">
        <v>12.78</v>
      </c>
      <c r="J106" s="69">
        <v>14.51</v>
      </c>
      <c r="K106" s="69">
        <v>5.91</v>
      </c>
      <c r="L106" s="69">
        <v>205.32</v>
      </c>
      <c r="M106" s="21"/>
    </row>
    <row r="107" spans="1:13" s="28" customFormat="1" ht="26.25" customHeight="1">
      <c r="A107" s="167" t="s">
        <v>164</v>
      </c>
      <c r="B107" s="36" t="s">
        <v>7</v>
      </c>
      <c r="C107" s="70">
        <v>200</v>
      </c>
      <c r="D107" s="72">
        <v>4.5999999999999996</v>
      </c>
      <c r="E107" s="72">
        <v>3.6</v>
      </c>
      <c r="F107" s="72">
        <v>12.6</v>
      </c>
      <c r="G107" s="72">
        <v>100.4</v>
      </c>
      <c r="H107" s="70">
        <v>200</v>
      </c>
      <c r="I107" s="72">
        <v>4.5999999999999996</v>
      </c>
      <c r="J107" s="72">
        <v>3.6</v>
      </c>
      <c r="K107" s="72">
        <v>12.6</v>
      </c>
      <c r="L107" s="72">
        <v>100.4</v>
      </c>
      <c r="M107" s="21"/>
    </row>
    <row r="108" spans="1:13" ht="15.75" thickBot="1">
      <c r="A108" s="174"/>
      <c r="B108" s="54" t="s">
        <v>71</v>
      </c>
      <c r="C108" s="86">
        <v>182</v>
      </c>
      <c r="D108" s="74">
        <v>0.8</v>
      </c>
      <c r="E108" s="74">
        <v>0.6</v>
      </c>
      <c r="F108" s="74">
        <v>24</v>
      </c>
      <c r="G108" s="74">
        <v>114</v>
      </c>
      <c r="H108" s="86"/>
      <c r="I108" s="74"/>
      <c r="J108" s="74"/>
      <c r="K108" s="74"/>
      <c r="L108" s="74"/>
    </row>
    <row r="109" spans="1:13" s="28" customFormat="1" ht="29.25">
      <c r="A109" s="227"/>
      <c r="B109" s="35" t="s">
        <v>86</v>
      </c>
      <c r="C109" s="29"/>
      <c r="D109" s="84"/>
      <c r="E109" s="84"/>
      <c r="F109" s="84"/>
      <c r="G109" s="84"/>
      <c r="H109" s="29">
        <v>30</v>
      </c>
      <c r="I109" s="84">
        <v>4</v>
      </c>
      <c r="J109" s="84">
        <v>4.9000000000000004</v>
      </c>
      <c r="K109" s="84">
        <v>27.2</v>
      </c>
      <c r="L109" s="84">
        <v>208</v>
      </c>
    </row>
    <row r="110" spans="1:13">
      <c r="A110" s="168"/>
      <c r="B110" s="34" t="s">
        <v>70</v>
      </c>
      <c r="C110" s="70">
        <v>30</v>
      </c>
      <c r="D110" s="71">
        <v>3.2</v>
      </c>
      <c r="E110" s="71">
        <v>0.5</v>
      </c>
      <c r="F110" s="71">
        <v>16.8</v>
      </c>
      <c r="G110" s="71">
        <v>84.8</v>
      </c>
      <c r="H110" s="70">
        <v>30</v>
      </c>
      <c r="I110" s="71">
        <v>3.2</v>
      </c>
      <c r="J110" s="71">
        <v>0.5</v>
      </c>
      <c r="K110" s="71">
        <v>16.8</v>
      </c>
      <c r="L110" s="71">
        <v>84.8</v>
      </c>
    </row>
    <row r="111" spans="1:13" ht="15.75" thickBot="1">
      <c r="A111" s="169"/>
      <c r="B111" s="60" t="s">
        <v>23</v>
      </c>
      <c r="C111" s="124">
        <f t="shared" ref="C111:L111" si="9">SUM(C105:C110)</f>
        <v>662</v>
      </c>
      <c r="D111" s="117">
        <f t="shared" si="9"/>
        <v>26.78</v>
      </c>
      <c r="E111" s="117">
        <f t="shared" si="9"/>
        <v>24.110000000000003</v>
      </c>
      <c r="F111" s="117">
        <f t="shared" si="9"/>
        <v>92.11</v>
      </c>
      <c r="G111" s="117">
        <f t="shared" si="9"/>
        <v>701.31999999999994</v>
      </c>
      <c r="H111" s="124">
        <f t="shared" si="9"/>
        <v>540</v>
      </c>
      <c r="I111" s="117">
        <f t="shared" si="9"/>
        <v>31.06</v>
      </c>
      <c r="J111" s="117">
        <f t="shared" si="9"/>
        <v>29.39</v>
      </c>
      <c r="K111" s="117">
        <f t="shared" si="9"/>
        <v>101.86999999999999</v>
      </c>
      <c r="L111" s="117">
        <f t="shared" si="9"/>
        <v>834.68</v>
      </c>
    </row>
    <row r="112" spans="1:13" s="27" customFormat="1" ht="18.75" customHeight="1" thickBot="1">
      <c r="A112" s="182"/>
      <c r="B112" s="228" t="s">
        <v>1</v>
      </c>
      <c r="C112" s="229"/>
      <c r="D112" s="229"/>
      <c r="E112" s="229"/>
      <c r="F112" s="229"/>
      <c r="G112" s="229"/>
      <c r="H112" s="229"/>
      <c r="I112" s="229"/>
      <c r="J112" s="229"/>
      <c r="K112" s="229"/>
      <c r="L112" s="229"/>
    </row>
    <row r="113" spans="1:12" s="28" customFormat="1" ht="20.25" customHeight="1">
      <c r="A113" s="171">
        <v>47</v>
      </c>
      <c r="B113" s="125" t="s">
        <v>87</v>
      </c>
      <c r="C113" s="61">
        <v>60</v>
      </c>
      <c r="D113" s="62">
        <v>0.96</v>
      </c>
      <c r="E113" s="62">
        <v>3</v>
      </c>
      <c r="F113" s="62">
        <v>6.6</v>
      </c>
      <c r="G113" s="62">
        <v>57</v>
      </c>
      <c r="H113" s="61">
        <v>100</v>
      </c>
      <c r="I113" s="62">
        <v>1.6</v>
      </c>
      <c r="J113" s="62">
        <v>5</v>
      </c>
      <c r="K113" s="62">
        <v>110</v>
      </c>
      <c r="L113" s="62">
        <v>95</v>
      </c>
    </row>
    <row r="114" spans="1:12" s="28" customFormat="1" ht="20.25" customHeight="1">
      <c r="A114" s="171" t="s">
        <v>165</v>
      </c>
      <c r="B114" s="126" t="s">
        <v>185</v>
      </c>
      <c r="C114" s="136">
        <v>255</v>
      </c>
      <c r="D114" s="76">
        <v>2.17</v>
      </c>
      <c r="E114" s="76">
        <v>5.43</v>
      </c>
      <c r="F114" s="76">
        <v>12.34</v>
      </c>
      <c r="G114" s="76">
        <v>115</v>
      </c>
      <c r="H114" s="136"/>
      <c r="I114" s="76"/>
      <c r="J114" s="76"/>
      <c r="K114" s="76"/>
      <c r="L114" s="76"/>
    </row>
    <row r="115" spans="1:12" ht="19.5">
      <c r="A115" s="171" t="s">
        <v>165</v>
      </c>
      <c r="B115" s="126" t="s">
        <v>112</v>
      </c>
      <c r="C115" s="73"/>
      <c r="D115" s="69"/>
      <c r="E115" s="69"/>
      <c r="F115" s="69"/>
      <c r="G115" s="69"/>
      <c r="H115" s="73">
        <v>280</v>
      </c>
      <c r="I115" s="69">
        <v>13.4</v>
      </c>
      <c r="J115" s="69">
        <v>15.4</v>
      </c>
      <c r="K115" s="69">
        <v>16.399999999999999</v>
      </c>
      <c r="L115" s="69">
        <v>255</v>
      </c>
    </row>
    <row r="116" spans="1:12">
      <c r="A116" s="167" t="s">
        <v>149</v>
      </c>
      <c r="B116" s="126" t="s">
        <v>5</v>
      </c>
      <c r="C116" s="29">
        <v>150</v>
      </c>
      <c r="D116" s="84">
        <v>3.7</v>
      </c>
      <c r="E116" s="84">
        <v>4.8</v>
      </c>
      <c r="F116" s="84">
        <v>36.5</v>
      </c>
      <c r="G116" s="84">
        <v>203.5</v>
      </c>
      <c r="H116" s="29">
        <v>180</v>
      </c>
      <c r="I116" s="84">
        <v>4.4400000000000004</v>
      </c>
      <c r="J116" s="84">
        <v>5.76</v>
      </c>
      <c r="K116" s="84">
        <v>43.8</v>
      </c>
      <c r="L116" s="84">
        <v>244.2</v>
      </c>
    </row>
    <row r="117" spans="1:12" ht="15.75" thickBot="1">
      <c r="A117" s="177" t="s">
        <v>166</v>
      </c>
      <c r="B117" s="36" t="s">
        <v>54</v>
      </c>
      <c r="C117" s="29">
        <v>90</v>
      </c>
      <c r="D117" s="84">
        <v>13.86</v>
      </c>
      <c r="E117" s="84">
        <v>5.76</v>
      </c>
      <c r="F117" s="84">
        <v>3.33</v>
      </c>
      <c r="G117" s="84">
        <v>120.6</v>
      </c>
      <c r="H117" s="29">
        <v>100</v>
      </c>
      <c r="I117" s="84">
        <v>15.4</v>
      </c>
      <c r="J117" s="84">
        <v>6.4</v>
      </c>
      <c r="K117" s="84">
        <v>3.7</v>
      </c>
      <c r="L117" s="84">
        <v>134</v>
      </c>
    </row>
    <row r="118" spans="1:12" ht="19.5">
      <c r="A118" s="167" t="s">
        <v>138</v>
      </c>
      <c r="B118" s="36" t="s">
        <v>72</v>
      </c>
      <c r="C118" s="73">
        <v>200</v>
      </c>
      <c r="D118" s="69">
        <v>0.08</v>
      </c>
      <c r="E118" s="69">
        <v>0</v>
      </c>
      <c r="F118" s="69">
        <v>21.82</v>
      </c>
      <c r="G118" s="69">
        <v>87.6</v>
      </c>
      <c r="H118" s="73">
        <v>200</v>
      </c>
      <c r="I118" s="69">
        <v>0.08</v>
      </c>
      <c r="J118" s="69">
        <v>0</v>
      </c>
      <c r="K118" s="69">
        <v>21.82</v>
      </c>
      <c r="L118" s="69">
        <v>87.6</v>
      </c>
    </row>
    <row r="119" spans="1:12" ht="15.75" thickBot="1">
      <c r="A119" s="169"/>
      <c r="B119" s="127" t="s">
        <v>61</v>
      </c>
      <c r="C119" s="86">
        <v>60</v>
      </c>
      <c r="D119" s="87">
        <v>4.08</v>
      </c>
      <c r="E119" s="87">
        <v>0.72</v>
      </c>
      <c r="F119" s="87">
        <v>29.52</v>
      </c>
      <c r="G119" s="87">
        <v>129</v>
      </c>
      <c r="H119" s="86">
        <v>60</v>
      </c>
      <c r="I119" s="87">
        <v>4.08</v>
      </c>
      <c r="J119" s="87">
        <v>0.72</v>
      </c>
      <c r="K119" s="87">
        <v>29.52</v>
      </c>
      <c r="L119" s="87">
        <v>129</v>
      </c>
    </row>
    <row r="120" spans="1:12" ht="15.75" thickBot="1">
      <c r="A120" s="169"/>
      <c r="B120" s="57" t="s">
        <v>23</v>
      </c>
      <c r="C120" s="128">
        <f>SUM(C113:C119)</f>
        <v>815</v>
      </c>
      <c r="D120" s="128">
        <f>SUM(D113:D119)</f>
        <v>24.849999999999994</v>
      </c>
      <c r="E120" s="128">
        <f t="shared" ref="E120:L120" si="10">SUM(E113:E119)</f>
        <v>19.71</v>
      </c>
      <c r="F120" s="128">
        <f t="shared" si="10"/>
        <v>110.11</v>
      </c>
      <c r="G120" s="128">
        <f t="shared" si="10"/>
        <v>712.7</v>
      </c>
      <c r="H120" s="128">
        <f>SUM(H113:H119)</f>
        <v>920</v>
      </c>
      <c r="I120" s="128">
        <f t="shared" si="10"/>
        <v>39</v>
      </c>
      <c r="J120" s="128">
        <f t="shared" si="10"/>
        <v>33.279999999999994</v>
      </c>
      <c r="K120" s="128">
        <f t="shared" si="10"/>
        <v>225.23999999999998</v>
      </c>
      <c r="L120" s="128">
        <f t="shared" si="10"/>
        <v>944.80000000000007</v>
      </c>
    </row>
    <row r="121" spans="1:12" s="28" customFormat="1" ht="15.75" thickBot="1">
      <c r="A121" s="182"/>
      <c r="B121" s="242" t="s">
        <v>101</v>
      </c>
      <c r="C121" s="243"/>
      <c r="D121" s="243"/>
      <c r="E121" s="243"/>
      <c r="F121" s="243"/>
      <c r="G121" s="243"/>
      <c r="H121" s="243"/>
      <c r="I121" s="243"/>
      <c r="J121" s="243"/>
      <c r="K121" s="243"/>
      <c r="L121" s="243"/>
    </row>
    <row r="122" spans="1:12" s="28" customFormat="1" ht="19.5">
      <c r="A122" s="171">
        <v>47</v>
      </c>
      <c r="B122" s="125" t="s">
        <v>87</v>
      </c>
      <c r="C122" s="119"/>
      <c r="D122" s="119"/>
      <c r="E122" s="119"/>
      <c r="F122" s="119"/>
      <c r="G122" s="119"/>
      <c r="H122" s="61">
        <v>100</v>
      </c>
      <c r="I122" s="62">
        <v>1.6</v>
      </c>
      <c r="J122" s="62">
        <v>5</v>
      </c>
      <c r="K122" s="62">
        <v>110</v>
      </c>
      <c r="L122" s="62">
        <v>95</v>
      </c>
    </row>
    <row r="123" spans="1:12" s="28" customFormat="1" ht="20.25" thickBot="1">
      <c r="A123" s="171" t="s">
        <v>165</v>
      </c>
      <c r="B123" s="126" t="s">
        <v>112</v>
      </c>
      <c r="C123" s="73"/>
      <c r="D123" s="69"/>
      <c r="E123" s="69"/>
      <c r="F123" s="69"/>
      <c r="G123" s="69"/>
      <c r="H123" s="73">
        <v>280</v>
      </c>
      <c r="I123" s="69">
        <v>13.4</v>
      </c>
      <c r="J123" s="69">
        <v>15.4</v>
      </c>
      <c r="K123" s="69">
        <v>16.399999999999999</v>
      </c>
      <c r="L123" s="69">
        <v>255</v>
      </c>
    </row>
    <row r="124" spans="1:12" s="28" customFormat="1" ht="19.5">
      <c r="A124" s="167" t="s">
        <v>127</v>
      </c>
      <c r="B124" s="126" t="s">
        <v>105</v>
      </c>
      <c r="C124" s="119"/>
      <c r="D124" s="119"/>
      <c r="E124" s="119"/>
      <c r="F124" s="119"/>
      <c r="G124" s="119"/>
      <c r="H124" s="63" t="s">
        <v>100</v>
      </c>
      <c r="I124" s="64">
        <v>7.6</v>
      </c>
      <c r="J124" s="64">
        <v>6.5</v>
      </c>
      <c r="K124" s="64">
        <v>34.299999999999997</v>
      </c>
      <c r="L124" s="64">
        <v>225</v>
      </c>
    </row>
    <row r="125" spans="1:12" s="28" customFormat="1" ht="15.75" thickBot="1">
      <c r="A125" s="177" t="s">
        <v>166</v>
      </c>
      <c r="B125" s="36" t="s">
        <v>54</v>
      </c>
      <c r="C125" s="29"/>
      <c r="D125" s="84"/>
      <c r="E125" s="84"/>
      <c r="F125" s="84"/>
      <c r="G125" s="84"/>
      <c r="H125" s="29">
        <v>100</v>
      </c>
      <c r="I125" s="84">
        <v>15.4</v>
      </c>
      <c r="J125" s="84">
        <v>6.4</v>
      </c>
      <c r="K125" s="84">
        <v>3.7</v>
      </c>
      <c r="L125" s="84">
        <v>134</v>
      </c>
    </row>
    <row r="126" spans="1:12" s="28" customFormat="1" ht="19.5">
      <c r="A126" s="167" t="s">
        <v>138</v>
      </c>
      <c r="B126" s="36" t="s">
        <v>72</v>
      </c>
      <c r="C126" s="119"/>
      <c r="D126" s="119"/>
      <c r="E126" s="119"/>
      <c r="F126" s="119"/>
      <c r="G126" s="119"/>
      <c r="H126" s="73">
        <v>200</v>
      </c>
      <c r="I126" s="69">
        <v>0.08</v>
      </c>
      <c r="J126" s="69">
        <v>0</v>
      </c>
      <c r="K126" s="69">
        <v>21.82</v>
      </c>
      <c r="L126" s="69">
        <v>87.6</v>
      </c>
    </row>
    <row r="127" spans="1:12" s="28" customFormat="1" ht="15.75" thickBot="1">
      <c r="A127" s="169"/>
      <c r="B127" s="127" t="s">
        <v>61</v>
      </c>
      <c r="C127" s="119"/>
      <c r="D127" s="119"/>
      <c r="E127" s="119"/>
      <c r="F127" s="119"/>
      <c r="G127" s="119"/>
      <c r="H127" s="86">
        <v>60</v>
      </c>
      <c r="I127" s="87">
        <v>4.08</v>
      </c>
      <c r="J127" s="87">
        <v>0.72</v>
      </c>
      <c r="K127" s="87">
        <v>29.52</v>
      </c>
      <c r="L127" s="87">
        <v>129</v>
      </c>
    </row>
    <row r="128" spans="1:12" ht="15.75" thickBot="1">
      <c r="A128" s="169"/>
      <c r="B128" s="57" t="s">
        <v>23</v>
      </c>
      <c r="C128" s="82"/>
      <c r="D128" s="119"/>
      <c r="E128" s="119"/>
      <c r="F128" s="119"/>
      <c r="G128" s="119"/>
      <c r="H128" s="129" t="s">
        <v>124</v>
      </c>
      <c r="I128" s="128">
        <f>SUM(I122:I127)</f>
        <v>42.16</v>
      </c>
      <c r="J128" s="128">
        <f>SUM(J122:J127)</f>
        <v>34.019999999999996</v>
      </c>
      <c r="K128" s="128">
        <f>SUM(K122:K127)</f>
        <v>215.73999999999998</v>
      </c>
      <c r="L128" s="128">
        <f>SUM(L122:L127)</f>
        <v>925.6</v>
      </c>
    </row>
    <row r="129" spans="1:12" ht="15.75" thickBot="1">
      <c r="A129" s="175"/>
      <c r="B129" s="237" t="s">
        <v>2</v>
      </c>
      <c r="C129" s="238"/>
      <c r="D129" s="238"/>
      <c r="E129" s="238"/>
      <c r="F129" s="238"/>
      <c r="G129" s="238"/>
      <c r="H129" s="238"/>
      <c r="I129" s="238"/>
      <c r="J129" s="238"/>
      <c r="K129" s="238"/>
      <c r="L129" s="238"/>
    </row>
    <row r="130" spans="1:12" ht="15.75" thickBot="1">
      <c r="A130" s="177"/>
      <c r="B130" s="58" t="s">
        <v>89</v>
      </c>
      <c r="C130" s="93">
        <v>200</v>
      </c>
      <c r="D130" s="62">
        <v>0</v>
      </c>
      <c r="E130" s="62">
        <v>0</v>
      </c>
      <c r="F130" s="62">
        <v>24.4</v>
      </c>
      <c r="G130" s="62">
        <v>101</v>
      </c>
      <c r="H130" s="61"/>
      <c r="I130" s="62"/>
      <c r="J130" s="62"/>
      <c r="K130" s="62"/>
      <c r="L130" s="62"/>
    </row>
    <row r="131" spans="1:12" s="27" customFormat="1" ht="15.75" thickBot="1">
      <c r="A131" s="173"/>
      <c r="B131" s="38" t="s">
        <v>85</v>
      </c>
      <c r="C131" s="130">
        <v>100</v>
      </c>
      <c r="D131" s="95">
        <v>7</v>
      </c>
      <c r="E131" s="95">
        <v>18</v>
      </c>
      <c r="F131" s="95">
        <v>67</v>
      </c>
      <c r="G131" s="95">
        <v>460</v>
      </c>
      <c r="H131" s="131"/>
      <c r="I131" s="95"/>
      <c r="J131" s="95"/>
      <c r="K131" s="95"/>
      <c r="L131" s="95"/>
    </row>
    <row r="132" spans="1:12" ht="15.75" thickBot="1">
      <c r="A132" s="169"/>
      <c r="B132" s="57" t="s">
        <v>23</v>
      </c>
      <c r="C132" s="128">
        <f t="shared" ref="C132:G132" si="11">SUM(C130:C131)</f>
        <v>300</v>
      </c>
      <c r="D132" s="128">
        <f t="shared" si="11"/>
        <v>7</v>
      </c>
      <c r="E132" s="128">
        <f t="shared" si="11"/>
        <v>18</v>
      </c>
      <c r="F132" s="128">
        <f t="shared" si="11"/>
        <v>91.4</v>
      </c>
      <c r="G132" s="128">
        <f t="shared" si="11"/>
        <v>561</v>
      </c>
      <c r="H132" s="128"/>
      <c r="I132" s="128"/>
      <c r="J132" s="128"/>
      <c r="K132" s="128"/>
      <c r="L132" s="128"/>
    </row>
    <row r="133" spans="1:12" ht="15.75" thickBot="1">
      <c r="A133" s="170"/>
      <c r="B133" s="228" t="s">
        <v>28</v>
      </c>
      <c r="C133" s="229"/>
      <c r="D133" s="229"/>
      <c r="E133" s="229"/>
      <c r="F133" s="229"/>
      <c r="G133" s="229"/>
      <c r="H133" s="229"/>
      <c r="I133" s="229"/>
      <c r="J133" s="229"/>
      <c r="K133" s="229"/>
      <c r="L133" s="229"/>
    </row>
    <row r="134" spans="1:12" ht="27" customHeight="1" thickBot="1">
      <c r="A134" s="166"/>
      <c r="B134" s="228" t="s">
        <v>11</v>
      </c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</row>
    <row r="135" spans="1:12" s="28" customFormat="1" ht="27.75" customHeight="1">
      <c r="A135" s="167" t="s">
        <v>136</v>
      </c>
      <c r="B135" s="36" t="s">
        <v>92</v>
      </c>
      <c r="C135" s="29">
        <v>100</v>
      </c>
      <c r="D135" s="69">
        <v>18.2</v>
      </c>
      <c r="E135" s="69">
        <v>17.46</v>
      </c>
      <c r="F135" s="69">
        <v>16.53</v>
      </c>
      <c r="G135" s="69">
        <v>294.60000000000002</v>
      </c>
      <c r="H135" s="29">
        <v>100</v>
      </c>
      <c r="I135" s="69">
        <v>18.2</v>
      </c>
      <c r="J135" s="69">
        <v>17.46</v>
      </c>
      <c r="K135" s="69">
        <v>16.53</v>
      </c>
      <c r="L135" s="69">
        <v>294.60000000000002</v>
      </c>
    </row>
    <row r="136" spans="1:12" s="28" customFormat="1" ht="26.25" customHeight="1">
      <c r="A136" s="167" t="s">
        <v>149</v>
      </c>
      <c r="B136" s="126" t="s">
        <v>5</v>
      </c>
      <c r="C136" s="29">
        <v>150</v>
      </c>
      <c r="D136" s="84">
        <v>3.7</v>
      </c>
      <c r="E136" s="84">
        <v>4.8</v>
      </c>
      <c r="F136" s="84">
        <v>36.5</v>
      </c>
      <c r="G136" s="84">
        <v>203.5</v>
      </c>
      <c r="H136" s="29">
        <v>180</v>
      </c>
      <c r="I136" s="84">
        <v>4.4400000000000004</v>
      </c>
      <c r="J136" s="84">
        <v>5.76</v>
      </c>
      <c r="K136" s="84">
        <v>43.8</v>
      </c>
      <c r="L136" s="84">
        <v>244.2</v>
      </c>
    </row>
    <row r="137" spans="1:12" s="27" customFormat="1" ht="18.75" customHeight="1">
      <c r="A137" s="167" t="s">
        <v>164</v>
      </c>
      <c r="B137" s="36" t="s">
        <v>98</v>
      </c>
      <c r="C137" s="70">
        <v>200</v>
      </c>
      <c r="D137" s="71">
        <v>0.3</v>
      </c>
      <c r="E137" s="71">
        <v>0</v>
      </c>
      <c r="F137" s="71">
        <v>6.7</v>
      </c>
      <c r="G137" s="71">
        <v>27.9</v>
      </c>
      <c r="H137" s="70">
        <v>200</v>
      </c>
      <c r="I137" s="71">
        <v>0.3</v>
      </c>
      <c r="J137" s="71">
        <v>0</v>
      </c>
      <c r="K137" s="71">
        <v>6.7</v>
      </c>
      <c r="L137" s="71">
        <v>27.9</v>
      </c>
    </row>
    <row r="138" spans="1:12">
      <c r="A138" s="174"/>
      <c r="B138" s="36" t="s">
        <v>79</v>
      </c>
      <c r="C138" s="29">
        <v>30</v>
      </c>
      <c r="D138" s="69">
        <v>3.2</v>
      </c>
      <c r="E138" s="69">
        <v>0.5</v>
      </c>
      <c r="F138" s="69">
        <v>16.8</v>
      </c>
      <c r="G138" s="69">
        <v>84.8</v>
      </c>
      <c r="H138" s="29">
        <v>30</v>
      </c>
      <c r="I138" s="69">
        <v>3.2</v>
      </c>
      <c r="J138" s="69">
        <v>0.5</v>
      </c>
      <c r="K138" s="69">
        <v>16.8</v>
      </c>
      <c r="L138" s="69">
        <v>84.8</v>
      </c>
    </row>
    <row r="139" spans="1:12" s="28" customFormat="1">
      <c r="A139" s="174"/>
      <c r="B139" s="110" t="s">
        <v>85</v>
      </c>
      <c r="C139" s="76">
        <v>35</v>
      </c>
      <c r="D139" s="122">
        <v>3.5</v>
      </c>
      <c r="E139" s="122">
        <v>9</v>
      </c>
      <c r="F139" s="122">
        <v>33.5</v>
      </c>
      <c r="G139" s="122">
        <v>180</v>
      </c>
      <c r="H139" s="29">
        <v>15</v>
      </c>
      <c r="I139" s="69">
        <v>1.31</v>
      </c>
      <c r="J139" s="69">
        <v>3.4</v>
      </c>
      <c r="K139" s="69">
        <v>12.6</v>
      </c>
      <c r="L139" s="69">
        <v>67.5</v>
      </c>
    </row>
    <row r="140" spans="1:12" ht="15.75" thickBot="1">
      <c r="A140" s="169"/>
      <c r="B140" s="57" t="s">
        <v>23</v>
      </c>
      <c r="C140" s="117">
        <f t="shared" ref="C140:L140" si="12">SUM(C135:C139)</f>
        <v>515</v>
      </c>
      <c r="D140" s="117">
        <f t="shared" si="12"/>
        <v>28.9</v>
      </c>
      <c r="E140" s="117">
        <f t="shared" si="12"/>
        <v>31.76</v>
      </c>
      <c r="F140" s="117">
        <f t="shared" si="12"/>
        <v>110.03</v>
      </c>
      <c r="G140" s="117">
        <f t="shared" si="12"/>
        <v>790.8</v>
      </c>
      <c r="H140" s="117">
        <v>550</v>
      </c>
      <c r="I140" s="117">
        <f t="shared" si="12"/>
        <v>27.45</v>
      </c>
      <c r="J140" s="117">
        <f t="shared" si="12"/>
        <v>27.119999999999997</v>
      </c>
      <c r="K140" s="117">
        <f t="shared" si="12"/>
        <v>96.429999999999993</v>
      </c>
      <c r="L140" s="117">
        <f t="shared" si="12"/>
        <v>718.99999999999989</v>
      </c>
    </row>
    <row r="141" spans="1:12" ht="15.75" thickBot="1">
      <c r="A141" s="178"/>
      <c r="B141" s="237" t="s">
        <v>1</v>
      </c>
      <c r="C141" s="238"/>
      <c r="D141" s="238"/>
      <c r="E141" s="238"/>
      <c r="F141" s="238"/>
      <c r="G141" s="238"/>
      <c r="H141" s="238"/>
      <c r="I141" s="238"/>
      <c r="J141" s="238"/>
      <c r="K141" s="238"/>
      <c r="L141" s="238"/>
    </row>
    <row r="142" spans="1:12" s="28" customFormat="1" ht="24" customHeight="1">
      <c r="A142" s="171" t="s">
        <v>152</v>
      </c>
      <c r="B142" s="26" t="s">
        <v>76</v>
      </c>
      <c r="C142" s="103">
        <v>60</v>
      </c>
      <c r="D142" s="80">
        <v>1.3</v>
      </c>
      <c r="E142" s="80">
        <v>4.2</v>
      </c>
      <c r="F142" s="80">
        <v>6.8</v>
      </c>
      <c r="G142" s="80">
        <v>71.400000000000006</v>
      </c>
      <c r="H142" s="104">
        <v>100</v>
      </c>
      <c r="I142" s="105">
        <v>2.16</v>
      </c>
      <c r="J142" s="105">
        <v>7</v>
      </c>
      <c r="K142" s="105">
        <v>11.3</v>
      </c>
      <c r="L142" s="105">
        <v>124</v>
      </c>
    </row>
    <row r="143" spans="1:12" s="28" customFormat="1" ht="24" customHeight="1">
      <c r="A143" s="167" t="s">
        <v>167</v>
      </c>
      <c r="B143" s="36" t="s">
        <v>144</v>
      </c>
      <c r="C143" s="70">
        <v>270</v>
      </c>
      <c r="D143" s="72">
        <v>14</v>
      </c>
      <c r="E143" s="72">
        <v>11.3</v>
      </c>
      <c r="F143" s="72">
        <v>23.4</v>
      </c>
      <c r="G143" s="72">
        <v>253</v>
      </c>
      <c r="H143" s="200"/>
      <c r="I143" s="201"/>
      <c r="J143" s="201"/>
      <c r="K143" s="201"/>
      <c r="L143" s="201"/>
    </row>
    <row r="144" spans="1:12" s="28" customFormat="1" ht="19.5">
      <c r="A144" s="167" t="s">
        <v>167</v>
      </c>
      <c r="B144" s="36" t="s">
        <v>108</v>
      </c>
      <c r="C144" s="70"/>
      <c r="D144" s="72"/>
      <c r="E144" s="72"/>
      <c r="F144" s="72"/>
      <c r="G144" s="72"/>
      <c r="H144" s="70">
        <v>310</v>
      </c>
      <c r="I144" s="72">
        <v>15.5</v>
      </c>
      <c r="J144" s="72">
        <v>12.46</v>
      </c>
      <c r="K144" s="72">
        <v>25.8</v>
      </c>
      <c r="L144" s="72">
        <v>280</v>
      </c>
    </row>
    <row r="145" spans="1:15" ht="15.75" thickBot="1">
      <c r="A145" s="167" t="s">
        <v>168</v>
      </c>
      <c r="B145" s="37" t="s">
        <v>90</v>
      </c>
      <c r="C145" s="83">
        <v>165</v>
      </c>
      <c r="D145" s="84">
        <v>16.579999999999998</v>
      </c>
      <c r="E145" s="84">
        <v>15.4</v>
      </c>
      <c r="F145" s="84">
        <v>14.2</v>
      </c>
      <c r="G145" s="84">
        <v>262.39999999999998</v>
      </c>
      <c r="H145" s="83">
        <v>200</v>
      </c>
      <c r="I145" s="84">
        <v>20.100000000000001</v>
      </c>
      <c r="J145" s="84">
        <v>18.7</v>
      </c>
      <c r="K145" s="84">
        <v>17.2</v>
      </c>
      <c r="L145" s="84">
        <v>318</v>
      </c>
    </row>
    <row r="146" spans="1:15" ht="15.75" thickBot="1">
      <c r="A146" s="172"/>
      <c r="B146" s="58" t="s">
        <v>89</v>
      </c>
      <c r="C146" s="93">
        <v>200</v>
      </c>
      <c r="D146" s="62">
        <v>0</v>
      </c>
      <c r="E146" s="62">
        <v>0</v>
      </c>
      <c r="F146" s="62">
        <v>24.4</v>
      </c>
      <c r="G146" s="62">
        <v>101</v>
      </c>
      <c r="H146" s="93">
        <v>200</v>
      </c>
      <c r="I146" s="62">
        <v>0</v>
      </c>
      <c r="J146" s="62">
        <v>0</v>
      </c>
      <c r="K146" s="62">
        <v>24.4</v>
      </c>
      <c r="L146" s="62">
        <v>101</v>
      </c>
    </row>
    <row r="147" spans="1:15" ht="15.75" thickBot="1">
      <c r="A147" s="174"/>
      <c r="B147" s="38" t="s">
        <v>61</v>
      </c>
      <c r="C147" s="86">
        <v>60</v>
      </c>
      <c r="D147" s="87">
        <v>4.08</v>
      </c>
      <c r="E147" s="87">
        <v>0.72</v>
      </c>
      <c r="F147" s="87">
        <v>29.52</v>
      </c>
      <c r="G147" s="87">
        <v>129</v>
      </c>
      <c r="H147" s="86">
        <v>60</v>
      </c>
      <c r="I147" s="87">
        <v>4.08</v>
      </c>
      <c r="J147" s="87">
        <v>0.72</v>
      </c>
      <c r="K147" s="87">
        <v>29.52</v>
      </c>
      <c r="L147" s="87">
        <v>129</v>
      </c>
    </row>
    <row r="148" spans="1:15" ht="15.75" thickBot="1">
      <c r="A148" s="169"/>
      <c r="B148" s="57" t="s">
        <v>23</v>
      </c>
      <c r="C148" s="117">
        <f t="shared" ref="C148:L148" si="13">SUM(C142:C147)</f>
        <v>755</v>
      </c>
      <c r="D148" s="117">
        <f t="shared" si="13"/>
        <v>35.96</v>
      </c>
      <c r="E148" s="117">
        <f t="shared" si="13"/>
        <v>31.619999999999997</v>
      </c>
      <c r="F148" s="117">
        <f t="shared" si="13"/>
        <v>98.32</v>
      </c>
      <c r="G148" s="117">
        <f t="shared" si="13"/>
        <v>816.8</v>
      </c>
      <c r="H148" s="117">
        <f t="shared" si="13"/>
        <v>870</v>
      </c>
      <c r="I148" s="117">
        <f t="shared" si="13"/>
        <v>41.84</v>
      </c>
      <c r="J148" s="117">
        <f t="shared" si="13"/>
        <v>38.879999999999995</v>
      </c>
      <c r="K148" s="117">
        <f t="shared" si="13"/>
        <v>108.21999999999998</v>
      </c>
      <c r="L148" s="117">
        <f t="shared" si="13"/>
        <v>952</v>
      </c>
    </row>
    <row r="149" spans="1:15" ht="18" customHeight="1" thickBot="1">
      <c r="A149" s="175"/>
      <c r="B149" s="237" t="s">
        <v>2</v>
      </c>
      <c r="C149" s="238"/>
      <c r="D149" s="238"/>
      <c r="E149" s="238"/>
      <c r="F149" s="238"/>
      <c r="G149" s="238"/>
      <c r="H149" s="238"/>
      <c r="I149" s="238"/>
      <c r="J149" s="238"/>
      <c r="K149" s="238"/>
      <c r="L149" s="238"/>
    </row>
    <row r="150" spans="1:15" ht="15.75" thickBot="1">
      <c r="A150" s="172"/>
      <c r="B150" s="135" t="s">
        <v>9</v>
      </c>
      <c r="C150" s="93" t="s">
        <v>113</v>
      </c>
      <c r="D150" s="62"/>
      <c r="E150" s="62"/>
      <c r="F150" s="62"/>
      <c r="G150" s="62"/>
      <c r="H150" s="93"/>
      <c r="I150" s="80"/>
      <c r="J150" s="80"/>
      <c r="K150" s="80"/>
      <c r="L150" s="80"/>
    </row>
    <row r="151" spans="1:15" ht="15.75" thickBot="1">
      <c r="A151" s="174"/>
      <c r="B151" s="36" t="s">
        <v>60</v>
      </c>
      <c r="C151" s="29">
        <v>35</v>
      </c>
      <c r="D151" s="84">
        <v>2.6</v>
      </c>
      <c r="E151" s="84">
        <v>1.01</v>
      </c>
      <c r="F151" s="84">
        <v>17.8</v>
      </c>
      <c r="G151" s="84">
        <v>92.4</v>
      </c>
      <c r="H151" s="94"/>
      <c r="I151" s="95"/>
      <c r="J151" s="95"/>
      <c r="K151" s="95"/>
      <c r="L151" s="95"/>
    </row>
    <row r="152" spans="1:15">
      <c r="A152" s="169"/>
      <c r="B152" s="96" t="s">
        <v>57</v>
      </c>
      <c r="C152" s="76">
        <v>25</v>
      </c>
      <c r="D152" s="76">
        <v>5.8</v>
      </c>
      <c r="E152" s="122">
        <v>7.4</v>
      </c>
      <c r="F152" s="122">
        <v>0</v>
      </c>
      <c r="G152" s="122">
        <v>91</v>
      </c>
      <c r="H152" s="76"/>
      <c r="I152" s="122"/>
      <c r="J152" s="122"/>
      <c r="K152" s="122"/>
      <c r="L152" s="122"/>
    </row>
    <row r="153" spans="1:15" s="28" customFormat="1" ht="15.75" thickBot="1">
      <c r="A153" s="183"/>
      <c r="B153" s="38" t="s">
        <v>96</v>
      </c>
      <c r="C153" s="130">
        <v>50</v>
      </c>
      <c r="D153" s="95">
        <v>2.8</v>
      </c>
      <c r="E153" s="95">
        <v>3.3</v>
      </c>
      <c r="F153" s="95">
        <v>17.5</v>
      </c>
      <c r="G153" s="95">
        <v>105.5</v>
      </c>
      <c r="H153" s="76"/>
      <c r="I153" s="122"/>
      <c r="J153" s="122"/>
      <c r="K153" s="122"/>
      <c r="L153" s="122"/>
    </row>
    <row r="154" spans="1:15" ht="15.75" thickBot="1">
      <c r="A154" s="172" t="s">
        <v>133</v>
      </c>
      <c r="B154" s="36" t="s">
        <v>0</v>
      </c>
      <c r="C154" s="68">
        <v>200</v>
      </c>
      <c r="D154" s="69">
        <v>0.2</v>
      </c>
      <c r="E154" s="69">
        <v>0</v>
      </c>
      <c r="F154" s="69">
        <v>6.5</v>
      </c>
      <c r="G154" s="69">
        <v>26.8</v>
      </c>
      <c r="H154" s="69"/>
      <c r="I154" s="128"/>
      <c r="J154" s="128"/>
      <c r="K154" s="128"/>
      <c r="L154" s="128"/>
    </row>
    <row r="155" spans="1:15" ht="15.75" customHeight="1" thickBot="1">
      <c r="A155" s="169"/>
      <c r="B155" s="137" t="s">
        <v>23</v>
      </c>
      <c r="C155" s="138">
        <f>SUM(C151:C154)</f>
        <v>310</v>
      </c>
      <c r="D155" s="118">
        <f>SUM(D151:D154)</f>
        <v>11.399999999999999</v>
      </c>
      <c r="E155" s="118">
        <f>SUM(E151:E154)</f>
        <v>11.71</v>
      </c>
      <c r="F155" s="118">
        <f>SUM(F151:F154)</f>
        <v>41.8</v>
      </c>
      <c r="G155" s="118">
        <f>SUM(G151:G154)</f>
        <v>315.7</v>
      </c>
      <c r="H155" s="82"/>
      <c r="I155" s="119"/>
      <c r="J155" s="119"/>
      <c r="K155" s="119"/>
      <c r="L155" s="119"/>
    </row>
    <row r="156" spans="1:15" ht="15.75" customHeight="1" thickBot="1">
      <c r="A156" s="170"/>
      <c r="B156" s="228" t="s">
        <v>128</v>
      </c>
      <c r="C156" s="229"/>
      <c r="D156" s="229"/>
      <c r="E156" s="229"/>
      <c r="F156" s="229"/>
      <c r="G156" s="229"/>
      <c r="H156" s="229"/>
      <c r="I156" s="229"/>
      <c r="J156" s="229"/>
      <c r="K156" s="229"/>
      <c r="L156" s="229"/>
    </row>
    <row r="157" spans="1:15" s="27" customFormat="1">
      <c r="A157" s="166"/>
      <c r="B157" s="242" t="s">
        <v>11</v>
      </c>
      <c r="C157" s="243"/>
      <c r="D157" s="243"/>
      <c r="E157" s="243"/>
      <c r="F157" s="243"/>
      <c r="G157" s="243"/>
      <c r="H157" s="243"/>
      <c r="I157" s="243"/>
      <c r="J157" s="243"/>
      <c r="K157" s="243"/>
      <c r="L157" s="243"/>
    </row>
    <row r="158" spans="1:15" s="27" customFormat="1" ht="24.75" customHeight="1">
      <c r="A158" s="167" t="s">
        <v>174</v>
      </c>
      <c r="B158" s="141" t="s">
        <v>58</v>
      </c>
      <c r="C158" s="85">
        <v>200</v>
      </c>
      <c r="D158" s="71">
        <v>27.3</v>
      </c>
      <c r="E158" s="71">
        <v>8.1</v>
      </c>
      <c r="F158" s="71">
        <v>33.200000000000003</v>
      </c>
      <c r="G158" s="71">
        <v>14.6</v>
      </c>
      <c r="H158" s="85">
        <v>215</v>
      </c>
      <c r="I158" s="71">
        <v>29.3</v>
      </c>
      <c r="J158" s="71">
        <v>8.6999999999999993</v>
      </c>
      <c r="K158" s="71">
        <v>35.700000000000003</v>
      </c>
      <c r="L158" s="71">
        <v>338.2</v>
      </c>
    </row>
    <row r="159" spans="1:15" ht="30" customHeight="1" thickBot="1">
      <c r="A159" s="181"/>
      <c r="B159" s="36" t="s">
        <v>75</v>
      </c>
      <c r="C159" s="99">
        <v>100</v>
      </c>
      <c r="D159" s="74">
        <v>2.7</v>
      </c>
      <c r="E159" s="74">
        <v>0.1</v>
      </c>
      <c r="F159" s="74">
        <v>16</v>
      </c>
      <c r="G159" s="74">
        <v>75</v>
      </c>
      <c r="H159" s="99"/>
      <c r="I159" s="74"/>
      <c r="J159" s="74"/>
      <c r="K159" s="74"/>
      <c r="L159" s="74"/>
      <c r="O159" s="21"/>
    </row>
    <row r="160" spans="1:15" s="28" customFormat="1" ht="30" customHeight="1" thickBot="1">
      <c r="A160" s="203"/>
      <c r="B160" s="35" t="s">
        <v>74</v>
      </c>
      <c r="C160" s="29"/>
      <c r="D160" s="84"/>
      <c r="E160" s="84"/>
      <c r="F160" s="84"/>
      <c r="G160" s="84"/>
      <c r="H160" s="29">
        <v>200</v>
      </c>
      <c r="I160" s="84">
        <v>1</v>
      </c>
      <c r="J160" s="84">
        <v>0</v>
      </c>
      <c r="K160" s="84">
        <v>24.4</v>
      </c>
      <c r="L160" s="84">
        <v>102</v>
      </c>
      <c r="O160" s="21"/>
    </row>
    <row r="161" spans="1:15" ht="22.5" customHeight="1">
      <c r="A161" s="167" t="s">
        <v>133</v>
      </c>
      <c r="B161" s="36" t="s">
        <v>0</v>
      </c>
      <c r="C161" s="68">
        <v>200</v>
      </c>
      <c r="D161" s="69">
        <v>0.2</v>
      </c>
      <c r="E161" s="69">
        <v>0</v>
      </c>
      <c r="F161" s="69">
        <v>6.5</v>
      </c>
      <c r="G161" s="69">
        <v>26.8</v>
      </c>
      <c r="H161" s="68">
        <v>200</v>
      </c>
      <c r="I161" s="69">
        <v>0.2</v>
      </c>
      <c r="J161" s="69">
        <v>0</v>
      </c>
      <c r="K161" s="69">
        <v>6.5</v>
      </c>
      <c r="L161" s="69">
        <v>26.8</v>
      </c>
    </row>
    <row r="162" spans="1:15" ht="15.75" thickBot="1">
      <c r="A162" s="172"/>
      <c r="B162" s="134" t="s">
        <v>70</v>
      </c>
      <c r="C162" s="29">
        <v>30</v>
      </c>
      <c r="D162" s="69">
        <v>3.2</v>
      </c>
      <c r="E162" s="69">
        <v>0.5</v>
      </c>
      <c r="F162" s="69">
        <v>16.8</v>
      </c>
      <c r="G162" s="69">
        <v>84.8</v>
      </c>
      <c r="H162" s="29">
        <v>30</v>
      </c>
      <c r="I162" s="69">
        <v>3.2</v>
      </c>
      <c r="J162" s="69">
        <v>0.5</v>
      </c>
      <c r="K162" s="69">
        <v>16.8</v>
      </c>
      <c r="L162" s="69">
        <v>84.8</v>
      </c>
    </row>
    <row r="163" spans="1:15" ht="15.75" thickBot="1">
      <c r="A163" s="174"/>
      <c r="B163" s="54" t="s">
        <v>78</v>
      </c>
      <c r="C163" s="86">
        <v>25</v>
      </c>
      <c r="D163" s="74">
        <v>1.65</v>
      </c>
      <c r="E163" s="74">
        <v>1.95</v>
      </c>
      <c r="F163" s="74">
        <v>10.5</v>
      </c>
      <c r="G163" s="74">
        <v>63.3</v>
      </c>
      <c r="H163" s="86">
        <v>35</v>
      </c>
      <c r="I163" s="74">
        <v>3.68</v>
      </c>
      <c r="J163" s="74">
        <v>2.7</v>
      </c>
      <c r="K163" s="74">
        <v>14.7</v>
      </c>
      <c r="L163" s="74">
        <v>88.6</v>
      </c>
    </row>
    <row r="164" spans="1:15" ht="15.75" thickBot="1">
      <c r="A164" s="169"/>
      <c r="B164" s="142" t="s">
        <v>23</v>
      </c>
      <c r="C164" s="117">
        <f>SUM(C158:C163)</f>
        <v>555</v>
      </c>
      <c r="D164" s="117">
        <f>SUM(D158:D163)</f>
        <v>35.049999999999997</v>
      </c>
      <c r="E164" s="117">
        <f>SUM(E158:E163)</f>
        <v>10.649999999999999</v>
      </c>
      <c r="F164" s="117">
        <f t="shared" ref="F164:L164" si="14">SUM(F158:F163)</f>
        <v>83</v>
      </c>
      <c r="G164" s="117">
        <f t="shared" si="14"/>
        <v>264.5</v>
      </c>
      <c r="H164" s="117">
        <f t="shared" si="14"/>
        <v>680</v>
      </c>
      <c r="I164" s="117">
        <f t="shared" si="14"/>
        <v>37.380000000000003</v>
      </c>
      <c r="J164" s="117">
        <f t="shared" si="14"/>
        <v>11.899999999999999</v>
      </c>
      <c r="K164" s="117">
        <f t="shared" si="14"/>
        <v>98.1</v>
      </c>
      <c r="L164" s="117">
        <f t="shared" si="14"/>
        <v>640.4</v>
      </c>
    </row>
    <row r="165" spans="1:15" ht="24" customHeight="1" thickBot="1">
      <c r="A165" s="178"/>
      <c r="B165" s="228" t="s">
        <v>1</v>
      </c>
      <c r="C165" s="229"/>
      <c r="D165" s="229"/>
      <c r="E165" s="229"/>
      <c r="F165" s="229"/>
      <c r="G165" s="229"/>
      <c r="H165" s="229"/>
      <c r="I165" s="229"/>
      <c r="J165" s="229"/>
      <c r="K165" s="229"/>
      <c r="L165" s="229"/>
    </row>
    <row r="166" spans="1:15" s="28" customFormat="1" ht="24" customHeight="1" thickBot="1">
      <c r="A166" s="171" t="s">
        <v>152</v>
      </c>
      <c r="B166" s="26" t="s">
        <v>76</v>
      </c>
      <c r="C166" s="103">
        <v>60</v>
      </c>
      <c r="D166" s="80">
        <v>1.3</v>
      </c>
      <c r="E166" s="80">
        <v>4.2</v>
      </c>
      <c r="F166" s="80">
        <v>6.8</v>
      </c>
      <c r="G166" s="80">
        <v>71.400000000000006</v>
      </c>
      <c r="H166" s="104">
        <v>100</v>
      </c>
      <c r="I166" s="105">
        <v>2.16</v>
      </c>
      <c r="J166" s="105">
        <v>7</v>
      </c>
      <c r="K166" s="105">
        <v>11.3</v>
      </c>
      <c r="L166" s="105">
        <v>124</v>
      </c>
    </row>
    <row r="167" spans="1:15" s="28" customFormat="1" ht="24" customHeight="1" thickBot="1">
      <c r="A167" s="167" t="s">
        <v>170</v>
      </c>
      <c r="B167" s="58" t="s">
        <v>145</v>
      </c>
      <c r="C167" s="103">
        <v>250</v>
      </c>
      <c r="D167" s="80">
        <v>2.4</v>
      </c>
      <c r="E167" s="80">
        <v>6.4</v>
      </c>
      <c r="F167" s="80">
        <v>16.5</v>
      </c>
      <c r="G167" s="80">
        <v>133.30000000000001</v>
      </c>
      <c r="H167" s="202"/>
      <c r="I167" s="105"/>
      <c r="J167" s="105"/>
      <c r="K167" s="105"/>
      <c r="L167" s="105"/>
    </row>
    <row r="168" spans="1:15" s="28" customFormat="1" ht="30.75" customHeight="1">
      <c r="A168" s="167" t="s">
        <v>170</v>
      </c>
      <c r="B168" s="58" t="s">
        <v>109</v>
      </c>
      <c r="C168" s="79"/>
      <c r="D168" s="62"/>
      <c r="E168" s="62"/>
      <c r="F168" s="62"/>
      <c r="G168" s="62"/>
      <c r="H168" s="79">
        <v>280</v>
      </c>
      <c r="I168" s="62">
        <v>9.3000000000000007</v>
      </c>
      <c r="J168" s="62">
        <v>7.4</v>
      </c>
      <c r="K168" s="62">
        <v>22.6</v>
      </c>
      <c r="L168" s="62">
        <v>195</v>
      </c>
      <c r="O168" s="21"/>
    </row>
    <row r="169" spans="1:15" ht="21" customHeight="1">
      <c r="A169" s="184" t="s">
        <v>169</v>
      </c>
      <c r="B169" s="36" t="s">
        <v>93</v>
      </c>
      <c r="C169" s="85">
        <v>90</v>
      </c>
      <c r="D169" s="72">
        <v>13.5</v>
      </c>
      <c r="E169" s="72">
        <v>13.95</v>
      </c>
      <c r="F169" s="72">
        <v>2.13</v>
      </c>
      <c r="G169" s="72">
        <v>188.63</v>
      </c>
      <c r="H169" s="85">
        <v>100</v>
      </c>
      <c r="I169" s="71">
        <v>15</v>
      </c>
      <c r="J169" s="71">
        <v>15.5</v>
      </c>
      <c r="K169" s="71">
        <v>2.38</v>
      </c>
      <c r="L169" s="71">
        <v>209</v>
      </c>
    </row>
    <row r="170" spans="1:15" ht="21" customHeight="1">
      <c r="A170" s="167" t="s">
        <v>137</v>
      </c>
      <c r="B170" s="37" t="s">
        <v>10</v>
      </c>
      <c r="C170" s="83">
        <v>150</v>
      </c>
      <c r="D170" s="84">
        <v>5.4</v>
      </c>
      <c r="E170" s="84">
        <v>4.9000000000000004</v>
      </c>
      <c r="F170" s="84">
        <v>32.799999999999997</v>
      </c>
      <c r="G170" s="84">
        <v>196.8</v>
      </c>
      <c r="H170" s="85">
        <v>180</v>
      </c>
      <c r="I170" s="72">
        <v>6.48</v>
      </c>
      <c r="J170" s="72">
        <v>5.88</v>
      </c>
      <c r="K170" s="72">
        <v>39.4</v>
      </c>
      <c r="L170" s="72">
        <v>236.16</v>
      </c>
      <c r="N170" s="21"/>
    </row>
    <row r="171" spans="1:15">
      <c r="A171" s="167" t="s">
        <v>133</v>
      </c>
      <c r="B171" s="36" t="s">
        <v>0</v>
      </c>
      <c r="C171" s="68">
        <v>200</v>
      </c>
      <c r="D171" s="69">
        <v>0.2</v>
      </c>
      <c r="E171" s="69">
        <v>0</v>
      </c>
      <c r="F171" s="69">
        <v>6.5</v>
      </c>
      <c r="G171" s="69">
        <v>26.8</v>
      </c>
      <c r="H171" s="68">
        <v>200</v>
      </c>
      <c r="I171" s="69">
        <v>0.2</v>
      </c>
      <c r="J171" s="69">
        <v>0</v>
      </c>
      <c r="K171" s="69">
        <v>6.5</v>
      </c>
      <c r="L171" s="69">
        <v>26.8</v>
      </c>
    </row>
    <row r="172" spans="1:15" ht="15.75" thickBot="1">
      <c r="A172" s="174"/>
      <c r="B172" s="38" t="s">
        <v>61</v>
      </c>
      <c r="C172" s="86">
        <v>60</v>
      </c>
      <c r="D172" s="87">
        <v>4.08</v>
      </c>
      <c r="E172" s="87">
        <v>0.72</v>
      </c>
      <c r="F172" s="87">
        <v>29.52</v>
      </c>
      <c r="G172" s="87">
        <v>129</v>
      </c>
      <c r="H172" s="86">
        <v>60</v>
      </c>
      <c r="I172" s="87">
        <v>4.08</v>
      </c>
      <c r="J172" s="87">
        <v>0.72</v>
      </c>
      <c r="K172" s="87">
        <v>29.52</v>
      </c>
      <c r="L172" s="87">
        <v>129</v>
      </c>
      <c r="N172" s="21"/>
    </row>
    <row r="173" spans="1:15" ht="15.75" thickBot="1">
      <c r="A173" s="169"/>
      <c r="B173" s="142" t="s">
        <v>23</v>
      </c>
      <c r="C173" s="117">
        <f>SUM(C166:C172)</f>
        <v>810</v>
      </c>
      <c r="D173" s="117">
        <f>SUM(D166:D172)</f>
        <v>26.880000000000003</v>
      </c>
      <c r="E173" s="117">
        <f t="shared" ref="E173:L173" si="15">SUM(E166:E172)</f>
        <v>30.17</v>
      </c>
      <c r="F173" s="117">
        <f t="shared" si="15"/>
        <v>94.249999999999986</v>
      </c>
      <c r="G173" s="117">
        <f t="shared" si="15"/>
        <v>745.93000000000006</v>
      </c>
      <c r="H173" s="117">
        <f t="shared" si="15"/>
        <v>920</v>
      </c>
      <c r="I173" s="117">
        <f t="shared" si="15"/>
        <v>37.22</v>
      </c>
      <c r="J173" s="117">
        <f t="shared" si="15"/>
        <v>36.5</v>
      </c>
      <c r="K173" s="117">
        <f t="shared" si="15"/>
        <v>111.7</v>
      </c>
      <c r="L173" s="117">
        <f t="shared" si="15"/>
        <v>919.95999999999992</v>
      </c>
    </row>
    <row r="174" spans="1:15" s="28" customFormat="1" ht="15.75" thickBot="1">
      <c r="A174" s="178"/>
      <c r="B174" s="228" t="s">
        <v>101</v>
      </c>
      <c r="C174" s="229"/>
      <c r="D174" s="229"/>
      <c r="E174" s="229"/>
      <c r="F174" s="229"/>
      <c r="G174" s="229"/>
      <c r="H174" s="229"/>
      <c r="I174" s="229"/>
      <c r="J174" s="229"/>
      <c r="K174" s="229"/>
      <c r="L174" s="229"/>
    </row>
    <row r="175" spans="1:15" s="28" customFormat="1" ht="15.75" thickBot="1">
      <c r="A175" s="171" t="s">
        <v>152</v>
      </c>
      <c r="B175" s="26" t="s">
        <v>76</v>
      </c>
      <c r="C175" s="103"/>
      <c r="D175" s="80"/>
      <c r="E175" s="80"/>
      <c r="F175" s="80"/>
      <c r="G175" s="80"/>
      <c r="H175" s="104">
        <v>100</v>
      </c>
      <c r="I175" s="105">
        <v>2.16</v>
      </c>
      <c r="J175" s="105">
        <v>7</v>
      </c>
      <c r="K175" s="105">
        <v>11.3</v>
      </c>
      <c r="L175" s="105">
        <v>124</v>
      </c>
    </row>
    <row r="176" spans="1:15" s="28" customFormat="1" ht="29.25">
      <c r="A176" s="167" t="s">
        <v>170</v>
      </c>
      <c r="B176" s="58" t="s">
        <v>109</v>
      </c>
      <c r="C176" s="79"/>
      <c r="D176" s="62"/>
      <c r="E176" s="62"/>
      <c r="F176" s="62"/>
      <c r="G176" s="62"/>
      <c r="H176" s="79">
        <v>280</v>
      </c>
      <c r="I176" s="62">
        <v>9.3000000000000007</v>
      </c>
      <c r="J176" s="62">
        <v>7.4</v>
      </c>
      <c r="K176" s="62">
        <v>22.6</v>
      </c>
      <c r="L176" s="62">
        <v>195</v>
      </c>
    </row>
    <row r="177" spans="1:12" s="28" customFormat="1" ht="19.5">
      <c r="A177" s="184" t="s">
        <v>169</v>
      </c>
      <c r="B177" s="36" t="s">
        <v>93</v>
      </c>
      <c r="C177" s="118"/>
      <c r="D177" s="118"/>
      <c r="E177" s="118"/>
      <c r="F177" s="118"/>
      <c r="G177" s="118"/>
      <c r="H177" s="85">
        <v>100</v>
      </c>
      <c r="I177" s="71">
        <v>15.3</v>
      </c>
      <c r="J177" s="71">
        <v>4</v>
      </c>
      <c r="K177" s="71">
        <v>4.2</v>
      </c>
      <c r="L177" s="71">
        <v>114</v>
      </c>
    </row>
    <row r="178" spans="1:12" s="28" customFormat="1">
      <c r="A178" s="167" t="s">
        <v>171</v>
      </c>
      <c r="B178" s="36" t="s">
        <v>80</v>
      </c>
      <c r="C178" s="118"/>
      <c r="D178" s="118"/>
      <c r="E178" s="118"/>
      <c r="F178" s="118"/>
      <c r="G178" s="118"/>
      <c r="H178" s="68">
        <v>180</v>
      </c>
      <c r="I178" s="84">
        <v>11.2</v>
      </c>
      <c r="J178" s="84">
        <v>1.1000000000000001</v>
      </c>
      <c r="K178" s="84">
        <v>28.8</v>
      </c>
      <c r="L178" s="84">
        <v>162</v>
      </c>
    </row>
    <row r="179" spans="1:12" s="28" customFormat="1">
      <c r="A179" s="167" t="s">
        <v>133</v>
      </c>
      <c r="B179" s="36" t="s">
        <v>0</v>
      </c>
      <c r="C179" s="118"/>
      <c r="D179" s="118"/>
      <c r="E179" s="118"/>
      <c r="F179" s="118"/>
      <c r="G179" s="118"/>
      <c r="H179" s="68">
        <v>200</v>
      </c>
      <c r="I179" s="69">
        <v>0.2</v>
      </c>
      <c r="J179" s="69">
        <v>0</v>
      </c>
      <c r="K179" s="69">
        <v>6.5</v>
      </c>
      <c r="L179" s="69">
        <v>26.8</v>
      </c>
    </row>
    <row r="180" spans="1:12" s="28" customFormat="1" ht="15.75" thickBot="1">
      <c r="A180" s="174"/>
      <c r="B180" s="38" t="s">
        <v>61</v>
      </c>
      <c r="C180" s="118"/>
      <c r="D180" s="118"/>
      <c r="E180" s="118"/>
      <c r="F180" s="118"/>
      <c r="G180" s="118"/>
      <c r="H180" s="86">
        <v>60</v>
      </c>
      <c r="I180" s="87">
        <v>4.08</v>
      </c>
      <c r="J180" s="87">
        <v>0.72</v>
      </c>
      <c r="K180" s="87">
        <v>29.52</v>
      </c>
      <c r="L180" s="87">
        <v>129</v>
      </c>
    </row>
    <row r="181" spans="1:12" ht="15.75" thickBot="1">
      <c r="A181" s="169"/>
      <c r="B181" s="142" t="s">
        <v>23</v>
      </c>
      <c r="C181" s="82"/>
      <c r="D181" s="119"/>
      <c r="E181" s="119"/>
      <c r="F181" s="119"/>
      <c r="G181" s="119"/>
      <c r="H181" s="117">
        <f>SUM(H175:H180)</f>
        <v>920</v>
      </c>
      <c r="I181" s="117">
        <f>SUM(I175:I180)</f>
        <v>42.24</v>
      </c>
      <c r="J181" s="117">
        <f>SUM(J175:J180)</f>
        <v>20.22</v>
      </c>
      <c r="K181" s="117">
        <f>SUM(K175:K180)</f>
        <v>102.92</v>
      </c>
      <c r="L181" s="117">
        <f>SUM(L175:L180)</f>
        <v>750.8</v>
      </c>
    </row>
    <row r="182" spans="1:12" ht="15.75" thickBot="1">
      <c r="A182" s="175"/>
      <c r="B182" s="237" t="s">
        <v>2</v>
      </c>
      <c r="C182" s="238"/>
      <c r="D182" s="238"/>
      <c r="E182" s="238"/>
      <c r="F182" s="238"/>
      <c r="G182" s="238"/>
      <c r="H182" s="238"/>
      <c r="I182" s="238"/>
      <c r="J182" s="238"/>
      <c r="K182" s="238"/>
      <c r="L182" s="238"/>
    </row>
    <row r="183" spans="1:12">
      <c r="A183" s="185"/>
      <c r="B183" s="58" t="s">
        <v>6</v>
      </c>
      <c r="C183" s="93">
        <v>200</v>
      </c>
      <c r="D183" s="62">
        <v>1</v>
      </c>
      <c r="E183" s="62">
        <v>0</v>
      </c>
      <c r="F183" s="62">
        <v>24.4</v>
      </c>
      <c r="G183" s="62">
        <v>101.6</v>
      </c>
      <c r="H183" s="93"/>
      <c r="I183" s="80"/>
      <c r="J183" s="80"/>
      <c r="K183" s="80"/>
      <c r="L183" s="80"/>
    </row>
    <row r="184" spans="1:12" ht="15.75" thickBot="1">
      <c r="A184" s="186"/>
      <c r="B184" s="38" t="s">
        <v>73</v>
      </c>
      <c r="C184" s="94">
        <v>100</v>
      </c>
      <c r="D184" s="95">
        <v>5.6</v>
      </c>
      <c r="E184" s="95">
        <v>5</v>
      </c>
      <c r="F184" s="95">
        <v>76.3</v>
      </c>
      <c r="G184" s="95">
        <v>362</v>
      </c>
      <c r="H184" s="68"/>
      <c r="I184" s="69"/>
      <c r="J184" s="69"/>
      <c r="K184" s="69"/>
      <c r="L184" s="69"/>
    </row>
    <row r="185" spans="1:12">
      <c r="A185" s="187"/>
      <c r="B185" s="96"/>
      <c r="C185" s="97"/>
      <c r="D185" s="97"/>
      <c r="E185" s="97"/>
      <c r="F185" s="97"/>
      <c r="G185" s="97"/>
      <c r="H185" s="76"/>
      <c r="I185" s="122"/>
      <c r="J185" s="122"/>
      <c r="K185" s="122"/>
      <c r="L185" s="122"/>
    </row>
    <row r="186" spans="1:12" ht="15.75" thickBot="1">
      <c r="A186" s="188"/>
      <c r="B186" s="57" t="s">
        <v>23</v>
      </c>
      <c r="C186" s="98">
        <f>C183+C184</f>
        <v>300</v>
      </c>
      <c r="D186" s="92">
        <f>SUM(D183:D184)</f>
        <v>6.6</v>
      </c>
      <c r="E186" s="92">
        <f>SUM(E183:E184)</f>
        <v>5</v>
      </c>
      <c r="F186" s="92">
        <f t="shared" ref="F186:G186" si="16">SUM(F183:F184)</f>
        <v>100.69999999999999</v>
      </c>
      <c r="G186" s="92">
        <f t="shared" si="16"/>
        <v>463.6</v>
      </c>
      <c r="H186" s="69"/>
      <c r="I186" s="128"/>
      <c r="J186" s="128"/>
      <c r="K186" s="128"/>
      <c r="L186" s="128"/>
    </row>
    <row r="187" spans="1:12" ht="15.75" customHeight="1" thickBot="1">
      <c r="A187" s="170"/>
      <c r="B187" s="228" t="s">
        <v>129</v>
      </c>
      <c r="C187" s="229"/>
      <c r="D187" s="229"/>
      <c r="E187" s="229"/>
      <c r="F187" s="229"/>
      <c r="G187" s="229"/>
      <c r="H187" s="229"/>
      <c r="I187" s="229"/>
      <c r="J187" s="229"/>
      <c r="K187" s="229"/>
      <c r="L187" s="229"/>
    </row>
    <row r="188" spans="1:12" s="27" customFormat="1" ht="21" customHeight="1" thickBot="1">
      <c r="A188" s="166"/>
      <c r="B188" s="228" t="s">
        <v>11</v>
      </c>
      <c r="C188" s="229"/>
      <c r="D188" s="229"/>
      <c r="E188" s="229"/>
      <c r="F188" s="229"/>
      <c r="G188" s="229"/>
      <c r="H188" s="229"/>
      <c r="I188" s="229"/>
      <c r="J188" s="229"/>
      <c r="K188" s="229"/>
      <c r="L188" s="229"/>
    </row>
    <row r="189" spans="1:12" s="27" customFormat="1" ht="19.5">
      <c r="A189" s="167" t="s">
        <v>172</v>
      </c>
      <c r="B189" s="133" t="s">
        <v>94</v>
      </c>
      <c r="C189" s="61">
        <v>150</v>
      </c>
      <c r="D189" s="64">
        <v>5.0999999999999996</v>
      </c>
      <c r="E189" s="64">
        <v>5.62</v>
      </c>
      <c r="F189" s="64">
        <v>18.53</v>
      </c>
      <c r="G189" s="64">
        <v>144.44999999999999</v>
      </c>
      <c r="H189" s="61">
        <v>180</v>
      </c>
      <c r="I189" s="64">
        <v>6.12</v>
      </c>
      <c r="J189" s="64">
        <v>6.75</v>
      </c>
      <c r="K189" s="64">
        <v>22.23</v>
      </c>
      <c r="L189" s="64">
        <v>173.34</v>
      </c>
    </row>
    <row r="190" spans="1:12" ht="20.25" thickBot="1">
      <c r="A190" s="172" t="s">
        <v>173</v>
      </c>
      <c r="B190" s="134" t="s">
        <v>119</v>
      </c>
      <c r="C190" s="65">
        <v>85</v>
      </c>
      <c r="D190" s="66">
        <v>7.2</v>
      </c>
      <c r="E190" s="66">
        <v>10.199999999999999</v>
      </c>
      <c r="F190" s="66">
        <v>1.87</v>
      </c>
      <c r="G190" s="66">
        <v>127.5</v>
      </c>
      <c r="H190" s="65">
        <v>110</v>
      </c>
      <c r="I190" s="66">
        <v>9.3000000000000007</v>
      </c>
      <c r="J190" s="66">
        <v>13.2</v>
      </c>
      <c r="K190" s="66">
        <v>2.42</v>
      </c>
      <c r="L190" s="66">
        <v>165</v>
      </c>
    </row>
    <row r="191" spans="1:12">
      <c r="A191" s="167" t="s">
        <v>133</v>
      </c>
      <c r="B191" s="36" t="s">
        <v>0</v>
      </c>
      <c r="C191" s="68">
        <v>200</v>
      </c>
      <c r="D191" s="69">
        <v>0.2</v>
      </c>
      <c r="E191" s="69">
        <v>0</v>
      </c>
      <c r="F191" s="69">
        <v>6.5</v>
      </c>
      <c r="G191" s="69">
        <v>26.8</v>
      </c>
      <c r="H191" s="68">
        <v>200</v>
      </c>
      <c r="I191" s="69">
        <v>0.2</v>
      </c>
      <c r="J191" s="69">
        <v>0</v>
      </c>
      <c r="K191" s="69">
        <v>6.5</v>
      </c>
      <c r="L191" s="69">
        <v>26.8</v>
      </c>
    </row>
    <row r="192" spans="1:12" s="28" customFormat="1">
      <c r="A192" s="189"/>
      <c r="B192" s="34" t="s">
        <v>70</v>
      </c>
      <c r="C192" s="29">
        <v>30</v>
      </c>
      <c r="D192" s="69">
        <v>3.2</v>
      </c>
      <c r="E192" s="69">
        <v>0.5</v>
      </c>
      <c r="F192" s="69">
        <v>16.8</v>
      </c>
      <c r="G192" s="69">
        <v>84.8</v>
      </c>
      <c r="H192" s="29">
        <v>30</v>
      </c>
      <c r="I192" s="69">
        <v>3.2</v>
      </c>
      <c r="J192" s="69">
        <v>0.5</v>
      </c>
      <c r="K192" s="69">
        <v>16.8</v>
      </c>
      <c r="L192" s="69">
        <v>84.8</v>
      </c>
    </row>
    <row r="193" spans="1:17" s="28" customFormat="1">
      <c r="A193" s="189"/>
      <c r="B193" s="34" t="s">
        <v>146</v>
      </c>
      <c r="C193" s="67">
        <v>55</v>
      </c>
      <c r="D193" s="72">
        <v>2.8</v>
      </c>
      <c r="E193" s="72">
        <v>7.2</v>
      </c>
      <c r="F193" s="72">
        <v>26.8</v>
      </c>
      <c r="G193" s="72">
        <v>184</v>
      </c>
      <c r="H193" s="67">
        <v>55</v>
      </c>
      <c r="I193" s="72">
        <v>2.8</v>
      </c>
      <c r="J193" s="72">
        <v>7.2</v>
      </c>
      <c r="K193" s="72">
        <v>26.8</v>
      </c>
      <c r="L193" s="72">
        <v>184</v>
      </c>
    </row>
    <row r="194" spans="1:17" ht="29.25">
      <c r="A194" s="169"/>
      <c r="B194" s="35" t="s">
        <v>74</v>
      </c>
      <c r="C194" s="70">
        <v>200</v>
      </c>
      <c r="D194" s="72">
        <v>0.8</v>
      </c>
      <c r="E194" s="72">
        <v>0.6</v>
      </c>
      <c r="F194" s="72">
        <v>10.3</v>
      </c>
      <c r="G194" s="72">
        <v>94</v>
      </c>
      <c r="H194" s="70"/>
      <c r="I194" s="72"/>
      <c r="J194" s="72"/>
      <c r="K194" s="72"/>
      <c r="L194" s="72"/>
      <c r="Q194" s="28" t="s">
        <v>110</v>
      </c>
    </row>
    <row r="195" spans="1:17">
      <c r="A195" s="169"/>
      <c r="B195" s="144" t="s">
        <v>23</v>
      </c>
      <c r="C195" s="117">
        <f>SUM(C189:C194)</f>
        <v>720</v>
      </c>
      <c r="D195" s="117">
        <f t="shared" ref="D195:L195" si="17">SUM(D189:D194)</f>
        <v>19.3</v>
      </c>
      <c r="E195" s="117">
        <f t="shared" si="17"/>
        <v>24.12</v>
      </c>
      <c r="F195" s="117">
        <f t="shared" si="17"/>
        <v>80.8</v>
      </c>
      <c r="G195" s="117">
        <f t="shared" si="17"/>
        <v>661.55</v>
      </c>
      <c r="H195" s="117">
        <f>SUM(H189:H194)</f>
        <v>575</v>
      </c>
      <c r="I195" s="117">
        <f t="shared" si="17"/>
        <v>21.62</v>
      </c>
      <c r="J195" s="117">
        <f t="shared" si="17"/>
        <v>27.65</v>
      </c>
      <c r="K195" s="117">
        <f t="shared" si="17"/>
        <v>74.75</v>
      </c>
      <c r="L195" s="117">
        <f t="shared" si="17"/>
        <v>633.94000000000005</v>
      </c>
    </row>
    <row r="196" spans="1:17" ht="15.75" thickBot="1">
      <c r="A196" s="170"/>
      <c r="B196" s="143"/>
      <c r="C196" s="82"/>
      <c r="D196" s="82"/>
      <c r="E196" s="82"/>
      <c r="F196" s="82"/>
      <c r="G196" s="82"/>
      <c r="H196" s="82"/>
      <c r="I196" s="82"/>
      <c r="J196" s="82"/>
      <c r="K196" s="82"/>
      <c r="L196" s="82"/>
    </row>
    <row r="197" spans="1:17" s="28" customFormat="1" ht="15.75" thickBot="1">
      <c r="A197" s="178"/>
      <c r="B197" s="237" t="s">
        <v>1</v>
      </c>
      <c r="C197" s="238"/>
      <c r="D197" s="238"/>
      <c r="E197" s="238"/>
      <c r="F197" s="238"/>
      <c r="G197" s="238"/>
      <c r="H197" s="238"/>
      <c r="I197" s="238"/>
      <c r="J197" s="238"/>
      <c r="K197" s="238"/>
      <c r="L197" s="238"/>
    </row>
    <row r="198" spans="1:17" s="28" customFormat="1" ht="20.25" thickBot="1">
      <c r="A198" s="171" t="s">
        <v>134</v>
      </c>
      <c r="B198" s="125" t="s">
        <v>118</v>
      </c>
      <c r="C198" s="61">
        <v>60</v>
      </c>
      <c r="D198" s="62">
        <v>1.6</v>
      </c>
      <c r="E198" s="62">
        <v>6.1</v>
      </c>
      <c r="F198" s="62">
        <v>6.2</v>
      </c>
      <c r="G198" s="62">
        <v>85.7</v>
      </c>
      <c r="H198" s="61">
        <v>100</v>
      </c>
      <c r="I198" s="62">
        <v>2.6</v>
      </c>
      <c r="J198" s="62">
        <v>10.1</v>
      </c>
      <c r="K198" s="62">
        <v>10.3</v>
      </c>
      <c r="L198" s="62">
        <v>142.80000000000001</v>
      </c>
    </row>
    <row r="199" spans="1:17" s="28" customFormat="1" ht="19.5">
      <c r="A199" s="178" t="s">
        <v>167</v>
      </c>
      <c r="B199" s="36" t="s">
        <v>115</v>
      </c>
      <c r="C199" s="70">
        <v>280</v>
      </c>
      <c r="D199" s="72">
        <v>17.7</v>
      </c>
      <c r="E199" s="72">
        <v>14.4</v>
      </c>
      <c r="F199" s="72">
        <v>20.58</v>
      </c>
      <c r="G199" s="72">
        <v>272</v>
      </c>
      <c r="H199" s="107">
        <v>310</v>
      </c>
      <c r="I199" s="71">
        <v>19.600000000000001</v>
      </c>
      <c r="J199" s="71">
        <v>15.9</v>
      </c>
      <c r="K199" s="71">
        <v>22.7</v>
      </c>
      <c r="L199" s="71">
        <v>300</v>
      </c>
    </row>
    <row r="200" spans="1:17" ht="19.5">
      <c r="A200" s="167">
        <v>208</v>
      </c>
      <c r="B200" s="35" t="s">
        <v>120</v>
      </c>
      <c r="C200" s="68">
        <v>100</v>
      </c>
      <c r="D200" s="69">
        <v>12.78</v>
      </c>
      <c r="E200" s="69">
        <v>14.51</v>
      </c>
      <c r="F200" s="69">
        <v>5.91</v>
      </c>
      <c r="G200" s="69">
        <v>205.32</v>
      </c>
      <c r="H200" s="68">
        <v>100</v>
      </c>
      <c r="I200" s="69">
        <v>12.78</v>
      </c>
      <c r="J200" s="69">
        <v>14.51</v>
      </c>
      <c r="K200" s="69">
        <v>5.91</v>
      </c>
      <c r="L200" s="69">
        <v>205.32</v>
      </c>
    </row>
    <row r="201" spans="1:17">
      <c r="A201" s="167" t="s">
        <v>153</v>
      </c>
      <c r="B201" s="36" t="s">
        <v>3</v>
      </c>
      <c r="C201" s="70">
        <v>150</v>
      </c>
      <c r="D201" s="84">
        <v>3.2</v>
      </c>
      <c r="E201" s="84">
        <v>5.2</v>
      </c>
      <c r="F201" s="84">
        <v>19.8</v>
      </c>
      <c r="G201" s="84">
        <v>139.4</v>
      </c>
      <c r="H201" s="70">
        <v>180</v>
      </c>
      <c r="I201" s="84">
        <v>3.84</v>
      </c>
      <c r="J201" s="84">
        <v>6.24</v>
      </c>
      <c r="K201" s="84">
        <v>23.8</v>
      </c>
      <c r="L201" s="84">
        <v>167.3</v>
      </c>
    </row>
    <row r="202" spans="1:17" ht="19.5">
      <c r="A202" s="167" t="s">
        <v>138</v>
      </c>
      <c r="B202" s="36" t="s">
        <v>72</v>
      </c>
      <c r="C202" s="73">
        <v>200</v>
      </c>
      <c r="D202" s="69">
        <v>0.5</v>
      </c>
      <c r="E202" s="69">
        <v>0</v>
      </c>
      <c r="F202" s="69">
        <v>19.8</v>
      </c>
      <c r="G202" s="69">
        <v>81</v>
      </c>
      <c r="H202" s="73">
        <v>200</v>
      </c>
      <c r="I202" s="69">
        <v>0.5</v>
      </c>
      <c r="J202" s="69">
        <v>0</v>
      </c>
      <c r="K202" s="69">
        <v>19.8</v>
      </c>
      <c r="L202" s="69">
        <v>81</v>
      </c>
    </row>
    <row r="203" spans="1:17" ht="15.75" thickBot="1">
      <c r="A203" s="174"/>
      <c r="B203" s="38" t="s">
        <v>61</v>
      </c>
      <c r="C203" s="86">
        <v>60</v>
      </c>
      <c r="D203" s="87">
        <v>4.08</v>
      </c>
      <c r="E203" s="87">
        <v>0.72</v>
      </c>
      <c r="F203" s="87">
        <v>29.52</v>
      </c>
      <c r="G203" s="87">
        <v>129</v>
      </c>
      <c r="H203" s="86">
        <v>60</v>
      </c>
      <c r="I203" s="87">
        <v>4.08</v>
      </c>
      <c r="J203" s="87">
        <v>0.72</v>
      </c>
      <c r="K203" s="87">
        <v>29.52</v>
      </c>
      <c r="L203" s="87">
        <v>129</v>
      </c>
    </row>
    <row r="204" spans="1:17" ht="15.75" thickBot="1">
      <c r="A204" s="169"/>
      <c r="B204" s="142" t="s">
        <v>23</v>
      </c>
      <c r="C204" s="117">
        <f t="shared" ref="C204:L204" si="18">SUM(C198:C203)</f>
        <v>850</v>
      </c>
      <c r="D204" s="117">
        <f t="shared" si="18"/>
        <v>39.86</v>
      </c>
      <c r="E204" s="117">
        <f t="shared" si="18"/>
        <v>40.93</v>
      </c>
      <c r="F204" s="117">
        <f t="shared" si="18"/>
        <v>101.80999999999999</v>
      </c>
      <c r="G204" s="117">
        <f t="shared" si="18"/>
        <v>912.42</v>
      </c>
      <c r="H204" s="117">
        <f t="shared" si="18"/>
        <v>950</v>
      </c>
      <c r="I204" s="117">
        <f t="shared" si="18"/>
        <v>43.400000000000006</v>
      </c>
      <c r="J204" s="117">
        <f t="shared" si="18"/>
        <v>47.47</v>
      </c>
      <c r="K204" s="117">
        <f t="shared" si="18"/>
        <v>112.02999999999999</v>
      </c>
      <c r="L204" s="117">
        <f t="shared" si="18"/>
        <v>1025.42</v>
      </c>
    </row>
    <row r="205" spans="1:17" s="28" customFormat="1" ht="15.75" thickBot="1">
      <c r="A205" s="178"/>
      <c r="B205" s="230" t="s">
        <v>101</v>
      </c>
      <c r="C205" s="231"/>
      <c r="D205" s="231"/>
      <c r="E205" s="231"/>
      <c r="F205" s="231"/>
      <c r="G205" s="231"/>
      <c r="H205" s="231"/>
      <c r="I205" s="231"/>
      <c r="J205" s="231"/>
      <c r="K205" s="231"/>
      <c r="L205" s="231"/>
    </row>
    <row r="206" spans="1:17" s="28" customFormat="1" ht="20.25" thickBot="1">
      <c r="A206" s="171" t="s">
        <v>134</v>
      </c>
      <c r="B206" s="125" t="s">
        <v>118</v>
      </c>
      <c r="C206" s="118"/>
      <c r="D206" s="118"/>
      <c r="E206" s="118"/>
      <c r="F206" s="118"/>
      <c r="G206" s="118"/>
      <c r="H206" s="61">
        <v>100</v>
      </c>
      <c r="I206" s="62">
        <v>2.6</v>
      </c>
      <c r="J206" s="62">
        <v>10.1</v>
      </c>
      <c r="K206" s="62">
        <v>10.3</v>
      </c>
      <c r="L206" s="62">
        <v>142.80000000000001</v>
      </c>
    </row>
    <row r="207" spans="1:17" s="28" customFormat="1" ht="19.5">
      <c r="A207" s="178" t="s">
        <v>167</v>
      </c>
      <c r="B207" s="36" t="s">
        <v>115</v>
      </c>
      <c r="C207" s="118"/>
      <c r="D207" s="118"/>
      <c r="E207" s="118"/>
      <c r="F207" s="118"/>
      <c r="G207" s="118"/>
      <c r="H207" s="107">
        <v>312</v>
      </c>
      <c r="I207" s="71">
        <v>19.600000000000001</v>
      </c>
      <c r="J207" s="71">
        <v>15.9</v>
      </c>
      <c r="K207" s="71">
        <v>22.7</v>
      </c>
      <c r="L207" s="71">
        <v>300</v>
      </c>
    </row>
    <row r="208" spans="1:17" s="28" customFormat="1" ht="19.5">
      <c r="A208" s="167">
        <v>208</v>
      </c>
      <c r="B208" s="35" t="s">
        <v>120</v>
      </c>
      <c r="C208" s="118"/>
      <c r="D208" s="118"/>
      <c r="E208" s="118"/>
      <c r="F208" s="118"/>
      <c r="G208" s="118"/>
      <c r="H208" s="68">
        <v>100</v>
      </c>
      <c r="I208" s="69">
        <v>12.78</v>
      </c>
      <c r="J208" s="69">
        <v>14.51</v>
      </c>
      <c r="K208" s="69">
        <v>5.91</v>
      </c>
      <c r="L208" s="69">
        <v>205.32</v>
      </c>
    </row>
    <row r="209" spans="1:16" s="28" customFormat="1" ht="19.5">
      <c r="A209" s="167" t="s">
        <v>127</v>
      </c>
      <c r="B209" s="36" t="s">
        <v>105</v>
      </c>
      <c r="C209" s="118"/>
      <c r="D209" s="118"/>
      <c r="E209" s="118"/>
      <c r="F209" s="118"/>
      <c r="G209" s="118"/>
      <c r="H209" s="71" t="s">
        <v>100</v>
      </c>
      <c r="I209" s="71">
        <v>7.6</v>
      </c>
      <c r="J209" s="71">
        <v>6.5</v>
      </c>
      <c r="K209" s="71">
        <v>34.299999999999997</v>
      </c>
      <c r="L209" s="71">
        <v>225</v>
      </c>
    </row>
    <row r="210" spans="1:16" s="28" customFormat="1" ht="19.5">
      <c r="A210" s="167" t="s">
        <v>138</v>
      </c>
      <c r="B210" s="36" t="s">
        <v>72</v>
      </c>
      <c r="C210" s="118"/>
      <c r="D210" s="118"/>
      <c r="E210" s="118"/>
      <c r="F210" s="118"/>
      <c r="G210" s="118"/>
      <c r="H210" s="73">
        <v>200</v>
      </c>
      <c r="I210" s="69">
        <v>0.5</v>
      </c>
      <c r="J210" s="69">
        <v>0</v>
      </c>
      <c r="K210" s="69">
        <v>19.8</v>
      </c>
      <c r="L210" s="69">
        <v>81</v>
      </c>
    </row>
    <row r="211" spans="1:16" s="28" customFormat="1" ht="15.75" thickBot="1">
      <c r="A211" s="174"/>
      <c r="B211" s="38" t="s">
        <v>61</v>
      </c>
      <c r="C211" s="118"/>
      <c r="D211" s="118"/>
      <c r="E211" s="118"/>
      <c r="F211" s="118"/>
      <c r="G211" s="118"/>
      <c r="H211" s="86">
        <v>60</v>
      </c>
      <c r="I211" s="87">
        <v>4.08</v>
      </c>
      <c r="J211" s="87">
        <v>0.72</v>
      </c>
      <c r="K211" s="87">
        <v>29.52</v>
      </c>
      <c r="L211" s="87">
        <v>129</v>
      </c>
    </row>
    <row r="212" spans="1:16" ht="15.75" thickBot="1">
      <c r="A212" s="169"/>
      <c r="B212" s="142" t="s">
        <v>23</v>
      </c>
      <c r="C212" s="82"/>
      <c r="D212" s="119"/>
      <c r="E212" s="119"/>
      <c r="F212" s="119"/>
      <c r="G212" s="119"/>
      <c r="H212" s="139">
        <f>SUM(H206+H207+H208+H209+H210+H211)</f>
        <v>952</v>
      </c>
      <c r="I212" s="117">
        <f>SUM(I206:I211)</f>
        <v>47.160000000000004</v>
      </c>
      <c r="J212" s="117">
        <f>SUM(J206:J211)</f>
        <v>47.73</v>
      </c>
      <c r="K212" s="117">
        <f>SUM(K206:K211)</f>
        <v>122.52999999999999</v>
      </c>
      <c r="L212" s="117">
        <f>SUM(L206:L211)</f>
        <v>1083.1199999999999</v>
      </c>
      <c r="M212" s="28"/>
      <c r="N212" s="28"/>
      <c r="O212" s="28"/>
      <c r="P212" s="28"/>
    </row>
    <row r="213" spans="1:16" ht="15.75" thickBot="1">
      <c r="A213" s="175"/>
      <c r="B213" s="237" t="s">
        <v>2</v>
      </c>
      <c r="C213" s="238"/>
      <c r="D213" s="238"/>
      <c r="E213" s="238"/>
      <c r="F213" s="238"/>
      <c r="G213" s="238"/>
      <c r="H213" s="238"/>
      <c r="I213" s="238"/>
      <c r="J213" s="238"/>
      <c r="K213" s="238"/>
      <c r="L213" s="238"/>
    </row>
    <row r="214" spans="1:16" ht="15.75" thickBot="1">
      <c r="A214" s="177" t="s">
        <v>156</v>
      </c>
      <c r="B214" s="135" t="s">
        <v>7</v>
      </c>
      <c r="C214" s="93">
        <v>200</v>
      </c>
      <c r="D214" s="62">
        <v>4.5999999999999996</v>
      </c>
      <c r="E214" s="62">
        <v>3.6</v>
      </c>
      <c r="F214" s="62">
        <v>12.6</v>
      </c>
      <c r="G214" s="62">
        <v>100.4</v>
      </c>
      <c r="H214" s="93"/>
      <c r="I214" s="62"/>
      <c r="J214" s="62"/>
      <c r="K214" s="62"/>
      <c r="L214" s="62"/>
    </row>
    <row r="215" spans="1:16" ht="15.75" thickBot="1">
      <c r="A215" s="174"/>
      <c r="B215" s="38" t="s">
        <v>96</v>
      </c>
      <c r="C215" s="130">
        <v>100</v>
      </c>
      <c r="D215" s="95">
        <v>5.5</v>
      </c>
      <c r="E215" s="95">
        <v>6.5</v>
      </c>
      <c r="F215" s="95">
        <v>34.9</v>
      </c>
      <c r="G215" s="95">
        <v>211</v>
      </c>
      <c r="H215" s="94"/>
      <c r="I215" s="145"/>
      <c r="J215" s="145"/>
      <c r="K215" s="145"/>
      <c r="L215" s="145"/>
    </row>
    <row r="216" spans="1:16">
      <c r="A216" s="169"/>
      <c r="B216" s="96"/>
      <c r="C216" s="76"/>
      <c r="D216" s="122"/>
      <c r="E216" s="122"/>
      <c r="F216" s="122"/>
      <c r="G216" s="122"/>
      <c r="H216" s="76"/>
      <c r="I216" s="122"/>
      <c r="J216" s="122"/>
      <c r="K216" s="122"/>
      <c r="L216" s="122"/>
    </row>
    <row r="217" spans="1:16">
      <c r="A217" s="169"/>
      <c r="B217" s="57" t="s">
        <v>23</v>
      </c>
      <c r="C217" s="92">
        <f>C214+C215</f>
        <v>300</v>
      </c>
      <c r="D217" s="92">
        <f>SUM(D214:D215)</f>
        <v>10.1</v>
      </c>
      <c r="E217" s="92">
        <f t="shared" ref="E217:G217" si="19">SUM(E214:E215)</f>
        <v>10.1</v>
      </c>
      <c r="F217" s="92">
        <f t="shared" si="19"/>
        <v>47.5</v>
      </c>
      <c r="G217" s="92">
        <f t="shared" si="19"/>
        <v>311.39999999999998</v>
      </c>
      <c r="H217" s="69"/>
      <c r="I217" s="128"/>
      <c r="J217" s="128"/>
      <c r="K217" s="128"/>
      <c r="L217" s="128"/>
    </row>
    <row r="218" spans="1:16" ht="15.75" customHeight="1" thickBot="1">
      <c r="A218" s="169"/>
      <c r="B218" s="140"/>
      <c r="C218" s="82"/>
      <c r="D218" s="119"/>
      <c r="E218" s="119"/>
      <c r="F218" s="119"/>
      <c r="G218" s="119"/>
      <c r="H218" s="119"/>
      <c r="I218" s="119"/>
      <c r="J218" s="119"/>
      <c r="K218" s="119"/>
      <c r="L218" s="119"/>
    </row>
    <row r="219" spans="1:16" ht="15.75" thickBot="1">
      <c r="A219" s="170"/>
      <c r="B219" s="228" t="s">
        <v>130</v>
      </c>
      <c r="C219" s="229"/>
      <c r="D219" s="229"/>
      <c r="E219" s="229"/>
      <c r="F219" s="229"/>
      <c r="G219" s="229"/>
      <c r="H219" s="229"/>
      <c r="I219" s="229"/>
      <c r="J219" s="229"/>
      <c r="K219" s="229"/>
      <c r="L219" s="229"/>
    </row>
    <row r="220" spans="1:16">
      <c r="A220" s="190"/>
      <c r="B220" s="239" t="s">
        <v>11</v>
      </c>
      <c r="C220" s="240"/>
      <c r="D220" s="240"/>
      <c r="E220" s="240"/>
      <c r="F220" s="240"/>
      <c r="G220" s="240"/>
      <c r="H220" s="240"/>
      <c r="I220" s="240"/>
      <c r="J220" s="240"/>
      <c r="K220" s="240"/>
      <c r="L220" s="240"/>
    </row>
    <row r="221" spans="1:16" s="28" customFormat="1" ht="19.5">
      <c r="A221" s="167" t="s">
        <v>137</v>
      </c>
      <c r="B221" s="32" t="s">
        <v>10</v>
      </c>
      <c r="C221" s="83">
        <v>150</v>
      </c>
      <c r="D221" s="84">
        <v>5.4</v>
      </c>
      <c r="E221" s="84">
        <v>4.9000000000000004</v>
      </c>
      <c r="F221" s="84">
        <v>32.799999999999997</v>
      </c>
      <c r="G221" s="84">
        <v>196.8</v>
      </c>
      <c r="H221" s="85">
        <v>180</v>
      </c>
      <c r="I221" s="72">
        <v>6.48</v>
      </c>
      <c r="J221" s="72">
        <v>5.88</v>
      </c>
      <c r="K221" s="72">
        <v>39.36</v>
      </c>
      <c r="L221" s="72">
        <v>236.16</v>
      </c>
    </row>
    <row r="222" spans="1:16" ht="20.25" thickBot="1">
      <c r="A222" s="177">
        <v>213</v>
      </c>
      <c r="B222" s="35" t="s">
        <v>114</v>
      </c>
      <c r="C222" s="29">
        <v>140</v>
      </c>
      <c r="D222" s="84">
        <v>23.55</v>
      </c>
      <c r="E222" s="84">
        <v>14.1</v>
      </c>
      <c r="F222" s="84">
        <v>4.95</v>
      </c>
      <c r="G222" s="84">
        <v>253.5</v>
      </c>
      <c r="H222" s="29">
        <v>140</v>
      </c>
      <c r="I222" s="84">
        <v>23.55</v>
      </c>
      <c r="J222" s="84">
        <v>14.1</v>
      </c>
      <c r="K222" s="84">
        <v>4.95</v>
      </c>
      <c r="L222" s="84">
        <v>253.5</v>
      </c>
    </row>
    <row r="223" spans="1:16" s="27" customFormat="1" ht="19.5">
      <c r="A223" s="167" t="s">
        <v>159</v>
      </c>
      <c r="B223" s="35" t="s">
        <v>24</v>
      </c>
      <c r="C223" s="68">
        <v>200</v>
      </c>
      <c r="D223" s="69">
        <v>3.8</v>
      </c>
      <c r="E223" s="69">
        <v>2.9</v>
      </c>
      <c r="F223" s="69">
        <v>11.3</v>
      </c>
      <c r="G223" s="69">
        <v>86</v>
      </c>
      <c r="H223" s="68">
        <v>200</v>
      </c>
      <c r="I223" s="69">
        <v>3.8</v>
      </c>
      <c r="J223" s="69">
        <v>2.9</v>
      </c>
      <c r="K223" s="69">
        <v>11.3</v>
      </c>
      <c r="L223" s="69">
        <v>86</v>
      </c>
    </row>
    <row r="224" spans="1:16" s="28" customFormat="1" ht="15.75" thickBot="1">
      <c r="A224" s="191"/>
      <c r="B224" s="54" t="s">
        <v>78</v>
      </c>
      <c r="C224" s="86">
        <v>30</v>
      </c>
      <c r="D224" s="74">
        <v>1.65</v>
      </c>
      <c r="E224" s="74">
        <v>1.95</v>
      </c>
      <c r="F224" s="74">
        <v>10.5</v>
      </c>
      <c r="G224" s="74">
        <v>63.3</v>
      </c>
      <c r="H224" s="86"/>
      <c r="I224" s="74"/>
      <c r="J224" s="74"/>
      <c r="K224" s="74"/>
      <c r="L224" s="74"/>
    </row>
    <row r="225" spans="1:12" ht="15.75" thickBot="1">
      <c r="A225" s="172"/>
      <c r="B225" s="34" t="s">
        <v>70</v>
      </c>
      <c r="C225" s="29">
        <v>30</v>
      </c>
      <c r="D225" s="69">
        <v>3.2</v>
      </c>
      <c r="E225" s="69">
        <v>0.5</v>
      </c>
      <c r="F225" s="69">
        <v>16.8</v>
      </c>
      <c r="G225" s="69">
        <v>84.8</v>
      </c>
      <c r="H225" s="29">
        <v>30</v>
      </c>
      <c r="I225" s="69">
        <v>3.2</v>
      </c>
      <c r="J225" s="69">
        <v>0.5</v>
      </c>
      <c r="K225" s="69">
        <v>16.8</v>
      </c>
      <c r="L225" s="69">
        <v>84.8</v>
      </c>
    </row>
    <row r="226" spans="1:12">
      <c r="A226" s="169"/>
      <c r="B226" s="146" t="s">
        <v>23</v>
      </c>
      <c r="C226" s="117">
        <f>SUM(C221:C225)</f>
        <v>550</v>
      </c>
      <c r="D226" s="117">
        <f t="shared" ref="D226:L226" si="20">SUM(D221:D225)</f>
        <v>37.6</v>
      </c>
      <c r="E226" s="117">
        <f t="shared" si="20"/>
        <v>24.349999999999998</v>
      </c>
      <c r="F226" s="117">
        <f t="shared" si="20"/>
        <v>76.349999999999994</v>
      </c>
      <c r="G226" s="117">
        <f t="shared" si="20"/>
        <v>684.39999999999986</v>
      </c>
      <c r="H226" s="117">
        <f>SUM(H221:H225)</f>
        <v>550</v>
      </c>
      <c r="I226" s="117">
        <f t="shared" si="20"/>
        <v>37.03</v>
      </c>
      <c r="J226" s="117">
        <f t="shared" si="20"/>
        <v>23.38</v>
      </c>
      <c r="K226" s="117">
        <f t="shared" si="20"/>
        <v>72.41</v>
      </c>
      <c r="L226" s="117">
        <f t="shared" si="20"/>
        <v>660.45999999999992</v>
      </c>
    </row>
    <row r="227" spans="1:12" ht="15.75" thickBot="1">
      <c r="A227" s="170"/>
      <c r="B227" s="111"/>
      <c r="C227" s="82"/>
      <c r="D227" s="147"/>
      <c r="E227" s="147"/>
      <c r="F227" s="147"/>
      <c r="G227" s="147"/>
      <c r="H227" s="82"/>
      <c r="I227" s="147"/>
      <c r="J227" s="147"/>
      <c r="K227" s="147"/>
      <c r="L227" s="147"/>
    </row>
    <row r="228" spans="1:12" s="27" customFormat="1" ht="21" customHeight="1" thickBot="1">
      <c r="A228" s="166"/>
      <c r="B228" s="232" t="s">
        <v>1</v>
      </c>
      <c r="C228" s="233"/>
      <c r="D228" s="233"/>
      <c r="E228" s="233"/>
      <c r="F228" s="233"/>
      <c r="G228" s="233"/>
      <c r="H228" s="233"/>
      <c r="I228" s="233"/>
      <c r="J228" s="233"/>
      <c r="K228" s="233"/>
      <c r="L228" s="233"/>
    </row>
    <row r="229" spans="1:12" ht="27" customHeight="1">
      <c r="A229" s="178" t="s">
        <v>160</v>
      </c>
      <c r="B229" s="164" t="s">
        <v>81</v>
      </c>
      <c r="C229" s="165">
        <v>60</v>
      </c>
      <c r="D229" s="71">
        <v>0.6</v>
      </c>
      <c r="E229" s="71">
        <v>5.3</v>
      </c>
      <c r="F229" s="71">
        <v>4.0999999999999996</v>
      </c>
      <c r="G229" s="71">
        <v>67.099999999999994</v>
      </c>
      <c r="H229" s="67">
        <v>100</v>
      </c>
      <c r="I229" s="71">
        <v>1</v>
      </c>
      <c r="J229" s="71">
        <v>8.8000000000000007</v>
      </c>
      <c r="K229" s="71">
        <v>6.8</v>
      </c>
      <c r="L229" s="71">
        <v>111.83</v>
      </c>
    </row>
    <row r="230" spans="1:12" s="28" customFormat="1" ht="21.75" customHeight="1">
      <c r="A230" s="167" t="s">
        <v>147</v>
      </c>
      <c r="B230" s="36" t="s">
        <v>148</v>
      </c>
      <c r="C230" s="70">
        <v>250</v>
      </c>
      <c r="D230" s="72">
        <v>3.15</v>
      </c>
      <c r="E230" s="72">
        <v>2.7</v>
      </c>
      <c r="F230" s="72">
        <v>22.7</v>
      </c>
      <c r="G230" s="72">
        <v>127.5</v>
      </c>
      <c r="H230" s="70"/>
      <c r="I230" s="72"/>
      <c r="J230" s="72"/>
      <c r="K230" s="72"/>
      <c r="L230" s="72"/>
    </row>
    <row r="231" spans="1:12" s="28" customFormat="1" ht="28.5" customHeight="1">
      <c r="A231" s="167" t="s">
        <v>147</v>
      </c>
      <c r="B231" s="36" t="s">
        <v>95</v>
      </c>
      <c r="C231" s="70"/>
      <c r="D231" s="72"/>
      <c r="E231" s="72"/>
      <c r="F231" s="72"/>
      <c r="G231" s="72"/>
      <c r="H231" s="70">
        <v>285</v>
      </c>
      <c r="I231" s="72">
        <v>20.2</v>
      </c>
      <c r="J231" s="72">
        <v>13.5</v>
      </c>
      <c r="K231" s="72">
        <v>22.7</v>
      </c>
      <c r="L231" s="72">
        <v>296</v>
      </c>
    </row>
    <row r="232" spans="1:12" ht="21.75" customHeight="1">
      <c r="A232" s="167" t="s">
        <v>136</v>
      </c>
      <c r="B232" s="35" t="s">
        <v>92</v>
      </c>
      <c r="C232" s="29">
        <v>140</v>
      </c>
      <c r="D232" s="69">
        <v>13.7</v>
      </c>
      <c r="E232" s="69">
        <v>14.28</v>
      </c>
      <c r="F232" s="69">
        <v>20.67</v>
      </c>
      <c r="G232" s="69">
        <v>265.52999999999997</v>
      </c>
      <c r="H232" s="81">
        <v>150</v>
      </c>
      <c r="I232" s="82">
        <v>14.75</v>
      </c>
      <c r="J232" s="82">
        <v>15.3</v>
      </c>
      <c r="K232" s="82">
        <v>22.15</v>
      </c>
      <c r="L232" s="82">
        <v>284.5</v>
      </c>
    </row>
    <row r="233" spans="1:12" ht="19.5">
      <c r="A233" s="167" t="s">
        <v>127</v>
      </c>
      <c r="B233" s="37" t="s">
        <v>105</v>
      </c>
      <c r="C233" s="116">
        <v>150</v>
      </c>
      <c r="D233" s="84">
        <v>8.3000000000000007</v>
      </c>
      <c r="E233" s="84">
        <v>6.3</v>
      </c>
      <c r="F233" s="84">
        <v>36</v>
      </c>
      <c r="G233" s="84">
        <v>233.7</v>
      </c>
      <c r="H233" s="72">
        <v>180</v>
      </c>
      <c r="I233" s="71">
        <v>9.9600000000000009</v>
      </c>
      <c r="J233" s="71">
        <v>7.56</v>
      </c>
      <c r="K233" s="71">
        <v>43.2</v>
      </c>
      <c r="L233" s="71">
        <v>280.44</v>
      </c>
    </row>
    <row r="234" spans="1:12" ht="15.75" thickBot="1">
      <c r="A234" s="177">
        <v>360</v>
      </c>
      <c r="B234" s="36" t="s">
        <v>77</v>
      </c>
      <c r="C234" s="107">
        <v>200</v>
      </c>
      <c r="D234" s="69">
        <v>0.1</v>
      </c>
      <c r="E234" s="69">
        <v>0</v>
      </c>
      <c r="F234" s="69">
        <v>32</v>
      </c>
      <c r="G234" s="69">
        <v>128.30000000000001</v>
      </c>
      <c r="H234" s="107">
        <v>200</v>
      </c>
      <c r="I234" s="69">
        <v>0.1</v>
      </c>
      <c r="J234" s="69">
        <v>0</v>
      </c>
      <c r="K234" s="69">
        <v>32</v>
      </c>
      <c r="L234" s="69">
        <v>128.30000000000001</v>
      </c>
    </row>
    <row r="235" spans="1:12" ht="15.75" thickBot="1">
      <c r="A235" s="174"/>
      <c r="B235" s="38" t="s">
        <v>61</v>
      </c>
      <c r="C235" s="86">
        <v>60</v>
      </c>
      <c r="D235" s="87">
        <v>4.08</v>
      </c>
      <c r="E235" s="87">
        <v>0.72</v>
      </c>
      <c r="F235" s="87">
        <v>29.52</v>
      </c>
      <c r="G235" s="87">
        <v>129</v>
      </c>
      <c r="H235" s="86">
        <v>60</v>
      </c>
      <c r="I235" s="87">
        <v>4.08</v>
      </c>
      <c r="J235" s="87">
        <v>0.72</v>
      </c>
      <c r="K235" s="87">
        <v>29.52</v>
      </c>
      <c r="L235" s="87">
        <v>129</v>
      </c>
    </row>
    <row r="236" spans="1:12" ht="15.75" thickBot="1">
      <c r="A236" s="169"/>
      <c r="B236" s="142" t="s">
        <v>23</v>
      </c>
      <c r="C236" s="124">
        <f>SUM(C229:C235)</f>
        <v>860</v>
      </c>
      <c r="D236" s="128">
        <f>SUM(D229:D235)</f>
        <v>29.93</v>
      </c>
      <c r="E236" s="128">
        <f>SUM(E229:E235)</f>
        <v>29.3</v>
      </c>
      <c r="F236" s="117">
        <f>SUM(F229:F235)</f>
        <v>144.99</v>
      </c>
      <c r="G236" s="128">
        <f>SUM(G229:G235)</f>
        <v>951.12999999999988</v>
      </c>
      <c r="H236" s="162" t="s">
        <v>111</v>
      </c>
      <c r="I236" s="128">
        <f>SUM(I229:I235)</f>
        <v>50.09</v>
      </c>
      <c r="J236" s="128">
        <f>SUM(J229:J235)</f>
        <v>45.88</v>
      </c>
      <c r="K236" s="128">
        <f>SUM(K229:K235)</f>
        <v>156.37</v>
      </c>
      <c r="L236" s="128">
        <f>SUM(L229:L235)</f>
        <v>1230.07</v>
      </c>
    </row>
    <row r="237" spans="1:12" s="28" customFormat="1" ht="15.75" thickBot="1">
      <c r="A237" s="166"/>
      <c r="B237" s="232" t="s">
        <v>101</v>
      </c>
      <c r="C237" s="233"/>
      <c r="D237" s="233"/>
      <c r="E237" s="233"/>
      <c r="F237" s="233"/>
      <c r="G237" s="233"/>
      <c r="H237" s="233"/>
      <c r="I237" s="233"/>
      <c r="J237" s="233"/>
      <c r="K237" s="233"/>
      <c r="L237" s="233"/>
    </row>
    <row r="238" spans="1:12" s="28" customFormat="1">
      <c r="A238" s="178" t="s">
        <v>160</v>
      </c>
      <c r="B238" s="164" t="s">
        <v>81</v>
      </c>
      <c r="C238" s="119"/>
      <c r="D238" s="119"/>
      <c r="E238" s="119"/>
      <c r="F238" s="119"/>
      <c r="G238" s="119"/>
      <c r="H238" s="67">
        <v>100</v>
      </c>
      <c r="I238" s="71">
        <v>1</v>
      </c>
      <c r="J238" s="71">
        <v>8.8000000000000007</v>
      </c>
      <c r="K238" s="71">
        <v>6.8</v>
      </c>
      <c r="L238" s="71">
        <v>111.83</v>
      </c>
    </row>
    <row r="239" spans="1:12" s="28" customFormat="1" ht="29.25">
      <c r="A239" s="167" t="s">
        <v>147</v>
      </c>
      <c r="B239" s="36" t="s">
        <v>95</v>
      </c>
      <c r="C239" s="70"/>
      <c r="D239" s="72"/>
      <c r="E239" s="72"/>
      <c r="F239" s="72"/>
      <c r="G239" s="72"/>
      <c r="H239" s="70">
        <v>290</v>
      </c>
      <c r="I239" s="72">
        <v>20.2</v>
      </c>
      <c r="J239" s="72">
        <v>13.5</v>
      </c>
      <c r="K239" s="72">
        <v>22.7</v>
      </c>
      <c r="L239" s="72">
        <v>296</v>
      </c>
    </row>
    <row r="240" spans="1:12" s="28" customFormat="1">
      <c r="A240" s="167" t="s">
        <v>136</v>
      </c>
      <c r="B240" s="36" t="s">
        <v>92</v>
      </c>
      <c r="C240" s="119"/>
      <c r="D240" s="119"/>
      <c r="E240" s="119"/>
      <c r="F240" s="119"/>
      <c r="G240" s="119"/>
      <c r="H240" s="29">
        <v>150</v>
      </c>
      <c r="I240" s="69">
        <v>14.75</v>
      </c>
      <c r="J240" s="69">
        <v>15.3</v>
      </c>
      <c r="K240" s="69">
        <v>22.15</v>
      </c>
      <c r="L240" s="69">
        <v>284.5</v>
      </c>
    </row>
    <row r="241" spans="1:12" s="28" customFormat="1" ht="19.5">
      <c r="A241" s="167" t="s">
        <v>137</v>
      </c>
      <c r="B241" s="37" t="s">
        <v>10</v>
      </c>
      <c r="C241" s="119"/>
      <c r="D241" s="119"/>
      <c r="E241" s="119"/>
      <c r="F241" s="119"/>
      <c r="G241" s="119"/>
      <c r="H241" s="85">
        <v>180</v>
      </c>
      <c r="I241" s="72">
        <v>6.48</v>
      </c>
      <c r="J241" s="72">
        <v>5.88</v>
      </c>
      <c r="K241" s="72">
        <v>39.36</v>
      </c>
      <c r="L241" s="72">
        <v>236.16</v>
      </c>
    </row>
    <row r="242" spans="1:12" s="28" customFormat="1" ht="15.75" thickBot="1">
      <c r="A242" s="177">
        <v>360</v>
      </c>
      <c r="B242" s="36" t="s">
        <v>77</v>
      </c>
      <c r="C242" s="119"/>
      <c r="D242" s="119"/>
      <c r="E242" s="119"/>
      <c r="F242" s="119"/>
      <c r="G242" s="119"/>
      <c r="H242" s="107">
        <v>200</v>
      </c>
      <c r="I242" s="69">
        <v>0.1</v>
      </c>
      <c r="J242" s="69">
        <v>0</v>
      </c>
      <c r="K242" s="69">
        <v>32</v>
      </c>
      <c r="L242" s="69">
        <v>128.30000000000001</v>
      </c>
    </row>
    <row r="243" spans="1:12" s="28" customFormat="1" ht="15.75" thickBot="1">
      <c r="A243" s="174"/>
      <c r="B243" s="38" t="s">
        <v>61</v>
      </c>
      <c r="C243" s="119"/>
      <c r="D243" s="119"/>
      <c r="E243" s="119"/>
      <c r="F243" s="119"/>
      <c r="G243" s="119"/>
      <c r="H243" s="86">
        <v>60</v>
      </c>
      <c r="I243" s="87">
        <v>4.08</v>
      </c>
      <c r="J243" s="87">
        <v>0.72</v>
      </c>
      <c r="K243" s="87">
        <v>29.52</v>
      </c>
      <c r="L243" s="87">
        <v>129</v>
      </c>
    </row>
    <row r="244" spans="1:12" ht="15.75" thickBot="1">
      <c r="A244" s="170"/>
      <c r="B244" s="142" t="s">
        <v>23</v>
      </c>
      <c r="C244" s="82"/>
      <c r="D244" s="119"/>
      <c r="E244" s="119"/>
      <c r="F244" s="119"/>
      <c r="G244" s="119"/>
      <c r="H244" s="148">
        <f>SUM(H238:H243)</f>
        <v>980</v>
      </c>
      <c r="I244" s="128">
        <f>SUM(I238:I243)</f>
        <v>46.610000000000007</v>
      </c>
      <c r="J244" s="128">
        <f>SUM(J238:J243)</f>
        <v>44.2</v>
      </c>
      <c r="K244" s="128">
        <f>SUM(K238:K243)</f>
        <v>152.53</v>
      </c>
      <c r="L244" s="128">
        <f>SUM(L238:L243)</f>
        <v>1185.79</v>
      </c>
    </row>
    <row r="245" spans="1:12" ht="15.75" thickBot="1">
      <c r="A245" s="175"/>
      <c r="B245" s="237" t="s">
        <v>2</v>
      </c>
      <c r="C245" s="238"/>
      <c r="D245" s="238"/>
      <c r="E245" s="238"/>
      <c r="F245" s="238"/>
      <c r="G245" s="238"/>
      <c r="H245" s="238"/>
      <c r="I245" s="238"/>
      <c r="J245" s="238"/>
      <c r="K245" s="238"/>
      <c r="L245" s="238"/>
    </row>
    <row r="246" spans="1:12">
      <c r="A246" s="167" t="s">
        <v>133</v>
      </c>
      <c r="B246" s="35" t="s">
        <v>0</v>
      </c>
      <c r="C246" s="68">
        <v>200</v>
      </c>
      <c r="D246" s="69">
        <v>0.2</v>
      </c>
      <c r="E246" s="69">
        <v>0</v>
      </c>
      <c r="F246" s="69">
        <v>6.5</v>
      </c>
      <c r="G246" s="69">
        <v>26.8</v>
      </c>
      <c r="H246" s="93"/>
      <c r="I246" s="149"/>
      <c r="J246" s="62"/>
      <c r="K246" s="62"/>
      <c r="L246" s="62"/>
    </row>
    <row r="247" spans="1:12">
      <c r="A247" s="169"/>
      <c r="B247" s="110" t="s">
        <v>85</v>
      </c>
      <c r="C247" s="76">
        <v>100</v>
      </c>
      <c r="D247" s="122">
        <v>7</v>
      </c>
      <c r="E247" s="122">
        <v>18</v>
      </c>
      <c r="F247" s="122">
        <v>67</v>
      </c>
      <c r="G247" s="122">
        <v>360</v>
      </c>
      <c r="H247" s="76"/>
      <c r="I247" s="122"/>
      <c r="J247" s="122"/>
      <c r="K247" s="122"/>
      <c r="L247" s="122"/>
    </row>
    <row r="248" spans="1:12" ht="15.75" thickBot="1">
      <c r="A248" s="169"/>
      <c r="B248" s="60" t="s">
        <v>23</v>
      </c>
      <c r="C248" s="163">
        <v>350</v>
      </c>
      <c r="D248" s="92">
        <f>SUM(D246:D247)</f>
        <v>7.2</v>
      </c>
      <c r="E248" s="92">
        <f>SUM(E246:E247)</f>
        <v>18</v>
      </c>
      <c r="F248" s="92">
        <f>SUM(F246:F247)</f>
        <v>73.5</v>
      </c>
      <c r="G248" s="92">
        <f>SUM(G246:G247)</f>
        <v>386.8</v>
      </c>
      <c r="H248" s="69"/>
      <c r="I248" s="128"/>
      <c r="J248" s="128"/>
      <c r="K248" s="128"/>
      <c r="L248" s="128"/>
    </row>
    <row r="249" spans="1:12" ht="15.75" customHeight="1" thickBot="1">
      <c r="A249" s="170"/>
      <c r="B249" s="228" t="s">
        <v>131</v>
      </c>
      <c r="C249" s="229"/>
      <c r="D249" s="229"/>
      <c r="E249" s="229"/>
      <c r="F249" s="229"/>
      <c r="G249" s="229"/>
      <c r="H249" s="229"/>
      <c r="I249" s="229"/>
      <c r="J249" s="229"/>
      <c r="K249" s="229"/>
      <c r="L249" s="229"/>
    </row>
    <row r="250" spans="1:12" ht="14.25" customHeight="1" thickBot="1">
      <c r="A250" s="178"/>
      <c r="B250" s="228" t="s">
        <v>11</v>
      </c>
      <c r="C250" s="229"/>
      <c r="D250" s="229"/>
      <c r="E250" s="229"/>
      <c r="F250" s="229"/>
      <c r="G250" s="229"/>
      <c r="H250" s="229"/>
      <c r="I250" s="229"/>
      <c r="J250" s="229"/>
      <c r="K250" s="229"/>
      <c r="L250" s="229"/>
    </row>
    <row r="251" spans="1:12" ht="27" customHeight="1">
      <c r="A251" s="168" t="s">
        <v>176</v>
      </c>
      <c r="B251" s="58" t="s">
        <v>97</v>
      </c>
      <c r="C251" s="79">
        <v>150</v>
      </c>
      <c r="D251" s="62">
        <v>3.75</v>
      </c>
      <c r="E251" s="62">
        <v>4.3499999999999996</v>
      </c>
      <c r="F251" s="62">
        <v>18.079999999999998</v>
      </c>
      <c r="G251" s="62">
        <v>126.68</v>
      </c>
      <c r="H251" s="79">
        <v>180</v>
      </c>
      <c r="I251" s="62">
        <v>4.5</v>
      </c>
      <c r="J251" s="62">
        <v>5.22</v>
      </c>
      <c r="K251" s="62">
        <v>21.7</v>
      </c>
      <c r="L251" s="62">
        <v>1525.01</v>
      </c>
    </row>
    <row r="252" spans="1:12" ht="19.5">
      <c r="A252" s="180" t="s">
        <v>158</v>
      </c>
      <c r="B252" s="134" t="s">
        <v>84</v>
      </c>
      <c r="C252" s="29">
        <v>160</v>
      </c>
      <c r="D252" s="69">
        <v>31.7</v>
      </c>
      <c r="E252" s="69">
        <v>11.4</v>
      </c>
      <c r="F252" s="69">
        <v>23.14</v>
      </c>
      <c r="G252" s="69">
        <v>321.27999999999997</v>
      </c>
      <c r="H252" s="29">
        <v>145</v>
      </c>
      <c r="I252" s="69">
        <v>28.7</v>
      </c>
      <c r="J252" s="69">
        <v>10.3</v>
      </c>
      <c r="K252" s="69">
        <v>20.9</v>
      </c>
      <c r="L252" s="69">
        <v>291.2</v>
      </c>
    </row>
    <row r="253" spans="1:12" s="28" customFormat="1" ht="19.5" customHeight="1">
      <c r="A253" s="167" t="s">
        <v>133</v>
      </c>
      <c r="B253" s="36" t="s">
        <v>98</v>
      </c>
      <c r="C253" s="70">
        <v>200</v>
      </c>
      <c r="D253" s="71">
        <v>0.2</v>
      </c>
      <c r="E253" s="71">
        <v>0</v>
      </c>
      <c r="F253" s="71">
        <v>16</v>
      </c>
      <c r="G253" s="71">
        <v>65</v>
      </c>
      <c r="H253" s="70">
        <v>200</v>
      </c>
      <c r="I253" s="71">
        <v>0.2</v>
      </c>
      <c r="J253" s="71">
        <v>0</v>
      </c>
      <c r="K253" s="71">
        <v>16</v>
      </c>
      <c r="L253" s="71">
        <v>65</v>
      </c>
    </row>
    <row r="254" spans="1:12" s="28" customFormat="1" ht="32.25" customHeight="1" thickBot="1">
      <c r="A254" s="203"/>
      <c r="B254" s="35" t="s">
        <v>74</v>
      </c>
      <c r="C254" s="29"/>
      <c r="D254" s="84"/>
      <c r="E254" s="84"/>
      <c r="F254" s="84"/>
      <c r="G254" s="84"/>
      <c r="H254" s="29">
        <v>200</v>
      </c>
      <c r="I254" s="84">
        <v>1</v>
      </c>
      <c r="J254" s="84">
        <v>0</v>
      </c>
      <c r="K254" s="84">
        <v>24.4</v>
      </c>
      <c r="L254" s="84">
        <v>102</v>
      </c>
    </row>
    <row r="255" spans="1:12" s="28" customFormat="1" ht="32.25" customHeight="1">
      <c r="A255" s="167"/>
      <c r="B255" s="35" t="s">
        <v>86</v>
      </c>
      <c r="C255" s="29">
        <v>30</v>
      </c>
      <c r="D255" s="84">
        <v>4</v>
      </c>
      <c r="E255" s="84">
        <v>4.9000000000000004</v>
      </c>
      <c r="F255" s="84">
        <v>27.2</v>
      </c>
      <c r="G255" s="84">
        <v>208</v>
      </c>
      <c r="H255" s="29"/>
      <c r="I255" s="84"/>
      <c r="J255" s="84"/>
      <c r="K255" s="84"/>
      <c r="L255" s="84"/>
    </row>
    <row r="256" spans="1:12">
      <c r="A256" s="167"/>
      <c r="B256" s="134" t="s">
        <v>70</v>
      </c>
      <c r="C256" s="29">
        <v>30</v>
      </c>
      <c r="D256" s="69">
        <v>3.2</v>
      </c>
      <c r="E256" s="69">
        <v>0.5</v>
      </c>
      <c r="F256" s="69">
        <v>16.8</v>
      </c>
      <c r="G256" s="69">
        <v>84.8</v>
      </c>
      <c r="H256" s="29">
        <v>30</v>
      </c>
      <c r="I256" s="69">
        <v>3.2</v>
      </c>
      <c r="J256" s="69">
        <v>0.5</v>
      </c>
      <c r="K256" s="69">
        <v>16.8</v>
      </c>
      <c r="L256" s="69">
        <v>84.8</v>
      </c>
    </row>
    <row r="257" spans="1:18" ht="15.75" thickBot="1">
      <c r="A257" s="169"/>
      <c r="B257" s="144" t="s">
        <v>23</v>
      </c>
      <c r="C257" s="117">
        <f t="shared" ref="C257:H257" si="21">SUM(C251:C256)</f>
        <v>570</v>
      </c>
      <c r="D257" s="117">
        <f t="shared" si="21"/>
        <v>42.850000000000009</v>
      </c>
      <c r="E257" s="117">
        <f t="shared" si="21"/>
        <v>21.15</v>
      </c>
      <c r="F257" s="117">
        <f t="shared" si="21"/>
        <v>101.22</v>
      </c>
      <c r="G257" s="117">
        <f t="shared" si="21"/>
        <v>805.76</v>
      </c>
      <c r="H257" s="117">
        <f t="shared" si="21"/>
        <v>755</v>
      </c>
      <c r="I257" s="117">
        <v>32.5</v>
      </c>
      <c r="J257" s="117">
        <v>45.4</v>
      </c>
      <c r="K257" s="117">
        <v>132.1</v>
      </c>
      <c r="L257" s="117">
        <v>1112.8</v>
      </c>
    </row>
    <row r="258" spans="1:18" s="28" customFormat="1" ht="15.75" customHeight="1" thickBot="1">
      <c r="A258" s="178"/>
      <c r="B258" s="237" t="s">
        <v>1</v>
      </c>
      <c r="C258" s="238"/>
      <c r="D258" s="238"/>
      <c r="E258" s="238"/>
      <c r="F258" s="238"/>
      <c r="G258" s="238"/>
      <c r="H258" s="238"/>
      <c r="I258" s="238"/>
      <c r="J258" s="238"/>
      <c r="K258" s="238"/>
      <c r="L258" s="238"/>
      <c r="N258" s="30"/>
      <c r="O258" s="30"/>
      <c r="P258" s="30"/>
      <c r="Q258" s="30"/>
      <c r="R258" s="30"/>
    </row>
    <row r="259" spans="1:18">
      <c r="A259" s="167" t="s">
        <v>152</v>
      </c>
      <c r="B259" s="58" t="s">
        <v>76</v>
      </c>
      <c r="C259" s="79">
        <v>60</v>
      </c>
      <c r="D259" s="62">
        <v>1.3</v>
      </c>
      <c r="E259" s="62">
        <v>4.2</v>
      </c>
      <c r="F259" s="62">
        <v>6.8</v>
      </c>
      <c r="G259" s="62">
        <v>71.400000000000006</v>
      </c>
      <c r="H259" s="104">
        <v>100</v>
      </c>
      <c r="I259" s="105">
        <v>2.16</v>
      </c>
      <c r="J259" s="105">
        <v>7</v>
      </c>
      <c r="K259" s="105">
        <v>11.3</v>
      </c>
      <c r="L259" s="105">
        <v>124</v>
      </c>
    </row>
    <row r="260" spans="1:18" s="28" customFormat="1" ht="19.5">
      <c r="A260" s="167" t="s">
        <v>161</v>
      </c>
      <c r="B260" s="56" t="s">
        <v>143</v>
      </c>
      <c r="C260" s="115">
        <v>250</v>
      </c>
      <c r="D260" s="198">
        <v>2.2000000000000002</v>
      </c>
      <c r="E260" s="198">
        <v>6.3</v>
      </c>
      <c r="F260" s="198">
        <v>13.5</v>
      </c>
      <c r="G260" s="198">
        <v>120</v>
      </c>
      <c r="H260" s="115"/>
      <c r="I260" s="204"/>
      <c r="J260" s="204"/>
      <c r="K260" s="204"/>
      <c r="L260" s="204"/>
    </row>
    <row r="261" spans="1:18" s="28" customFormat="1" ht="29.25">
      <c r="A261" s="167" t="s">
        <v>161</v>
      </c>
      <c r="B261" s="151" t="s">
        <v>82</v>
      </c>
      <c r="C261" s="115"/>
      <c r="D261" s="76"/>
      <c r="E261" s="76"/>
      <c r="F261" s="76"/>
      <c r="G261" s="76"/>
      <c r="H261" s="115">
        <v>270</v>
      </c>
      <c r="I261" s="76">
        <v>9</v>
      </c>
      <c r="J261" s="76">
        <v>6.4</v>
      </c>
      <c r="K261" s="76">
        <v>26.3</v>
      </c>
      <c r="L261" s="76">
        <v>176.4</v>
      </c>
    </row>
    <row r="262" spans="1:18" ht="19.5">
      <c r="A262" s="167" t="s">
        <v>175</v>
      </c>
      <c r="B262" s="36" t="s">
        <v>99</v>
      </c>
      <c r="C262" s="70">
        <v>90</v>
      </c>
      <c r="D262" s="72">
        <v>6.3</v>
      </c>
      <c r="E262" s="72">
        <v>10.8</v>
      </c>
      <c r="F262" s="72">
        <v>22.5</v>
      </c>
      <c r="G262" s="72">
        <v>166</v>
      </c>
      <c r="H262" s="70">
        <v>100</v>
      </c>
      <c r="I262" s="72">
        <v>7</v>
      </c>
      <c r="J262" s="72">
        <v>12</v>
      </c>
      <c r="K262" s="72">
        <v>25</v>
      </c>
      <c r="L262" s="72">
        <v>184.4</v>
      </c>
    </row>
    <row r="263" spans="1:18">
      <c r="A263" s="167" t="s">
        <v>153</v>
      </c>
      <c r="B263" s="36" t="s">
        <v>3</v>
      </c>
      <c r="C263" s="70">
        <v>150</v>
      </c>
      <c r="D263" s="84">
        <v>3.2</v>
      </c>
      <c r="E263" s="84">
        <v>5.2</v>
      </c>
      <c r="F263" s="84">
        <v>19.8</v>
      </c>
      <c r="G263" s="84">
        <v>139.4</v>
      </c>
      <c r="H263" s="70">
        <v>180</v>
      </c>
      <c r="I263" s="84">
        <v>3.84</v>
      </c>
      <c r="J263" s="84">
        <v>6.24</v>
      </c>
      <c r="K263" s="84">
        <v>23.8</v>
      </c>
      <c r="L263" s="84">
        <v>167.3</v>
      </c>
    </row>
    <row r="264" spans="1:18">
      <c r="A264" s="167" t="s">
        <v>133</v>
      </c>
      <c r="B264" s="36" t="s">
        <v>0</v>
      </c>
      <c r="C264" s="68">
        <v>200</v>
      </c>
      <c r="D264" s="69">
        <v>0.2</v>
      </c>
      <c r="E264" s="69">
        <v>0</v>
      </c>
      <c r="F264" s="69">
        <v>6.5</v>
      </c>
      <c r="G264" s="69">
        <v>26.8</v>
      </c>
      <c r="H264" s="68">
        <v>200</v>
      </c>
      <c r="I264" s="69">
        <v>0.2</v>
      </c>
      <c r="J264" s="69">
        <v>0</v>
      </c>
      <c r="K264" s="69">
        <v>6.5</v>
      </c>
      <c r="L264" s="69">
        <v>26.8</v>
      </c>
    </row>
    <row r="265" spans="1:18" ht="15.75" thickBot="1">
      <c r="A265" s="174"/>
      <c r="B265" s="38"/>
      <c r="C265" s="86">
        <v>60</v>
      </c>
      <c r="D265" s="87">
        <v>4.08</v>
      </c>
      <c r="E265" s="87">
        <v>0.72</v>
      </c>
      <c r="F265" s="87">
        <v>29.52</v>
      </c>
      <c r="G265" s="87">
        <v>129</v>
      </c>
      <c r="H265" s="86">
        <v>60</v>
      </c>
      <c r="I265" s="87">
        <v>4.08</v>
      </c>
      <c r="J265" s="87">
        <v>0.72</v>
      </c>
      <c r="K265" s="87">
        <v>29.52</v>
      </c>
      <c r="L265" s="87">
        <v>129</v>
      </c>
    </row>
    <row r="266" spans="1:18" ht="15.75" thickBot="1">
      <c r="A266" s="169"/>
      <c r="B266" s="142" t="s">
        <v>23</v>
      </c>
      <c r="C266" s="124">
        <f>SUM(C259:C265)</f>
        <v>810</v>
      </c>
      <c r="D266" s="128">
        <f t="shared" ref="D266:L266" si="22">SUM(D259:D265)</f>
        <v>17.28</v>
      </c>
      <c r="E266" s="128">
        <f t="shared" si="22"/>
        <v>27.22</v>
      </c>
      <c r="F266" s="128">
        <f t="shared" si="22"/>
        <v>98.61999999999999</v>
      </c>
      <c r="G266" s="128">
        <f t="shared" si="22"/>
        <v>652.59999999999991</v>
      </c>
      <c r="H266" s="124">
        <f t="shared" si="22"/>
        <v>910</v>
      </c>
      <c r="I266" s="128">
        <f t="shared" si="22"/>
        <v>26.28</v>
      </c>
      <c r="J266" s="128">
        <f t="shared" si="22"/>
        <v>32.36</v>
      </c>
      <c r="K266" s="128">
        <f t="shared" si="22"/>
        <v>122.42</v>
      </c>
      <c r="L266" s="128">
        <f t="shared" si="22"/>
        <v>807.89999999999986</v>
      </c>
    </row>
    <row r="267" spans="1:18" s="28" customFormat="1" ht="15.75" thickBot="1">
      <c r="A267" s="166"/>
      <c r="B267" s="230" t="s">
        <v>101</v>
      </c>
      <c r="C267" s="231"/>
      <c r="D267" s="231"/>
      <c r="E267" s="231"/>
      <c r="F267" s="231"/>
      <c r="G267" s="231"/>
      <c r="H267" s="231"/>
      <c r="I267" s="231"/>
      <c r="J267" s="231"/>
      <c r="K267" s="231"/>
      <c r="L267" s="231"/>
    </row>
    <row r="268" spans="1:18" s="28" customFormat="1">
      <c r="A268" s="167" t="s">
        <v>152</v>
      </c>
      <c r="B268" s="58" t="s">
        <v>76</v>
      </c>
      <c r="C268" s="152"/>
      <c r="D268" s="119"/>
      <c r="E268" s="119"/>
      <c r="F268" s="119"/>
      <c r="G268" s="119"/>
      <c r="H268" s="104">
        <v>100</v>
      </c>
      <c r="I268" s="105">
        <v>2.16</v>
      </c>
      <c r="J268" s="105">
        <v>7</v>
      </c>
      <c r="K268" s="105">
        <v>11.3</v>
      </c>
      <c r="L268" s="105">
        <v>124</v>
      </c>
    </row>
    <row r="269" spans="1:18" s="28" customFormat="1" ht="29.25">
      <c r="A269" s="167" t="s">
        <v>161</v>
      </c>
      <c r="B269" s="151" t="s">
        <v>82</v>
      </c>
      <c r="C269" s="152"/>
      <c r="D269" s="119"/>
      <c r="E269" s="119"/>
      <c r="F269" s="119"/>
      <c r="G269" s="119"/>
      <c r="H269" s="115">
        <v>275</v>
      </c>
      <c r="I269" s="76">
        <v>9.2799999999999994</v>
      </c>
      <c r="J269" s="76">
        <v>6.67</v>
      </c>
      <c r="K269" s="76">
        <v>27.9</v>
      </c>
      <c r="L269" s="76">
        <v>182.7</v>
      </c>
    </row>
    <row r="270" spans="1:18" s="28" customFormat="1" ht="19.5">
      <c r="A270" s="167" t="s">
        <v>175</v>
      </c>
      <c r="B270" s="36" t="s">
        <v>99</v>
      </c>
      <c r="C270" s="152"/>
      <c r="D270" s="119"/>
      <c r="E270" s="119"/>
      <c r="F270" s="119"/>
      <c r="G270" s="119"/>
      <c r="H270" s="70">
        <v>100</v>
      </c>
      <c r="I270" s="72">
        <v>7</v>
      </c>
      <c r="J270" s="72">
        <v>12</v>
      </c>
      <c r="K270" s="72">
        <v>25</v>
      </c>
      <c r="L270" s="72">
        <v>184.4</v>
      </c>
    </row>
    <row r="271" spans="1:18" s="28" customFormat="1">
      <c r="A271" s="167" t="s">
        <v>171</v>
      </c>
      <c r="B271" s="36" t="s">
        <v>106</v>
      </c>
      <c r="C271" s="152"/>
      <c r="D271" s="119"/>
      <c r="E271" s="119"/>
      <c r="F271" s="119"/>
      <c r="G271" s="119"/>
      <c r="H271" s="68">
        <v>180</v>
      </c>
      <c r="I271" s="84">
        <v>15.58</v>
      </c>
      <c r="J271" s="84">
        <v>7.83</v>
      </c>
      <c r="K271" s="84">
        <v>40.03</v>
      </c>
      <c r="L271" s="84">
        <v>291.43</v>
      </c>
    </row>
    <row r="272" spans="1:18" s="28" customFormat="1">
      <c r="A272" s="167" t="s">
        <v>133</v>
      </c>
      <c r="B272" s="36" t="s">
        <v>0</v>
      </c>
      <c r="C272" s="152"/>
      <c r="D272" s="119"/>
      <c r="E272" s="119"/>
      <c r="F272" s="119"/>
      <c r="G272" s="119"/>
      <c r="H272" s="68">
        <v>200</v>
      </c>
      <c r="I272" s="69">
        <v>0.2</v>
      </c>
      <c r="J272" s="69">
        <v>0</v>
      </c>
      <c r="K272" s="69">
        <v>6.5</v>
      </c>
      <c r="L272" s="69">
        <v>26.8</v>
      </c>
    </row>
    <row r="273" spans="1:12" s="28" customFormat="1" ht="15.75" thickBot="1">
      <c r="A273" s="174"/>
      <c r="B273" s="38" t="s">
        <v>61</v>
      </c>
      <c r="C273" s="152"/>
      <c r="D273" s="119"/>
      <c r="E273" s="119"/>
      <c r="F273" s="119"/>
      <c r="G273" s="119"/>
      <c r="H273" s="86">
        <v>60</v>
      </c>
      <c r="I273" s="87">
        <v>4.08</v>
      </c>
      <c r="J273" s="87">
        <v>0.72</v>
      </c>
      <c r="K273" s="87">
        <v>29.52</v>
      </c>
      <c r="L273" s="87">
        <v>129</v>
      </c>
    </row>
    <row r="274" spans="1:12" s="28" customFormat="1" ht="15.75" thickBot="1">
      <c r="A274" s="169"/>
      <c r="B274" s="142" t="s">
        <v>23</v>
      </c>
      <c r="C274" s="152"/>
      <c r="D274" s="119"/>
      <c r="E274" s="119"/>
      <c r="F274" s="119"/>
      <c r="G274" s="119"/>
      <c r="H274" s="124">
        <f>SUM(H268:H273)</f>
        <v>915</v>
      </c>
      <c r="I274" s="128">
        <f>SUM(I268:I273)</f>
        <v>38.299999999999997</v>
      </c>
      <c r="J274" s="128">
        <f>SUM(J268:J273)</f>
        <v>34.22</v>
      </c>
      <c r="K274" s="117">
        <f>SUM(K268:K273)</f>
        <v>140.25</v>
      </c>
      <c r="L274" s="117">
        <f>SUM(L268:L273)</f>
        <v>938.32999999999993</v>
      </c>
    </row>
    <row r="275" spans="1:12" ht="15.75" thickBot="1">
      <c r="A275" s="175"/>
      <c r="B275" s="237" t="s">
        <v>2</v>
      </c>
      <c r="C275" s="238"/>
      <c r="D275" s="238"/>
      <c r="E275" s="238"/>
      <c r="F275" s="238"/>
      <c r="G275" s="238"/>
      <c r="H275" s="238"/>
      <c r="I275" s="238"/>
      <c r="J275" s="238"/>
      <c r="K275" s="238"/>
      <c r="L275" s="238"/>
    </row>
    <row r="276" spans="1:12" ht="15.75" thickBot="1">
      <c r="A276" s="172"/>
      <c r="B276" s="108" t="s">
        <v>9</v>
      </c>
      <c r="C276" s="93" t="s">
        <v>91</v>
      </c>
      <c r="D276" s="62"/>
      <c r="E276" s="62"/>
      <c r="F276" s="62"/>
      <c r="G276" s="62"/>
      <c r="H276" s="109"/>
      <c r="I276" s="62"/>
      <c r="J276" s="62"/>
      <c r="K276" s="62"/>
      <c r="L276" s="62"/>
    </row>
    <row r="277" spans="1:12" ht="15.75" thickBot="1">
      <c r="A277" s="174"/>
      <c r="B277" s="35" t="s">
        <v>60</v>
      </c>
      <c r="C277" s="29">
        <v>35</v>
      </c>
      <c r="D277" s="84">
        <v>2.6</v>
      </c>
      <c r="E277" s="84">
        <v>1.01</v>
      </c>
      <c r="F277" s="84">
        <v>17.8</v>
      </c>
      <c r="G277" s="84">
        <v>92.4</v>
      </c>
      <c r="H277" s="75"/>
      <c r="I277" s="95"/>
      <c r="J277" s="95"/>
      <c r="K277" s="95"/>
      <c r="L277" s="95"/>
    </row>
    <row r="278" spans="1:12" s="28" customFormat="1">
      <c r="A278" s="174"/>
      <c r="B278" s="110" t="s">
        <v>57</v>
      </c>
      <c r="C278" s="76">
        <v>20</v>
      </c>
      <c r="D278" s="76">
        <v>4.68</v>
      </c>
      <c r="E278" s="122">
        <v>6</v>
      </c>
      <c r="F278" s="122">
        <v>0</v>
      </c>
      <c r="G278" s="122">
        <v>74.2</v>
      </c>
      <c r="H278" s="102"/>
      <c r="I278" s="132"/>
      <c r="J278" s="132"/>
      <c r="K278" s="132"/>
      <c r="L278" s="132"/>
    </row>
    <row r="279" spans="1:12" s="28" customFormat="1">
      <c r="A279" s="192"/>
      <c r="B279" s="153" t="s">
        <v>85</v>
      </c>
      <c r="C279" s="136">
        <v>60</v>
      </c>
      <c r="D279" s="76">
        <v>4.2</v>
      </c>
      <c r="E279" s="122">
        <v>10.8</v>
      </c>
      <c r="F279" s="122">
        <v>40</v>
      </c>
      <c r="G279" s="122">
        <v>276</v>
      </c>
      <c r="H279" s="102"/>
      <c r="I279" s="132"/>
      <c r="J279" s="132"/>
      <c r="K279" s="132"/>
      <c r="L279" s="132"/>
    </row>
    <row r="280" spans="1:12">
      <c r="A280" s="167" t="s">
        <v>133</v>
      </c>
      <c r="B280" s="35" t="s">
        <v>0</v>
      </c>
      <c r="C280" s="68">
        <v>200</v>
      </c>
      <c r="D280" s="69">
        <v>0.2</v>
      </c>
      <c r="E280" s="69">
        <v>0</v>
      </c>
      <c r="F280" s="69">
        <v>6.5</v>
      </c>
      <c r="G280" s="69">
        <v>26.8</v>
      </c>
      <c r="H280" s="76"/>
      <c r="I280" s="122"/>
      <c r="J280" s="122"/>
      <c r="K280" s="122"/>
      <c r="L280" s="122"/>
    </row>
    <row r="281" spans="1:12" ht="15.75" thickBot="1">
      <c r="A281" s="193"/>
      <c r="B281" s="60" t="s">
        <v>23</v>
      </c>
      <c r="C281" s="150">
        <f>SUM(C277+C278+C279+C280)</f>
        <v>315</v>
      </c>
      <c r="D281" s="77">
        <f>SUM(D277+D278+D279+D280)</f>
        <v>11.68</v>
      </c>
      <c r="E281" s="77">
        <f>SUM(E277:E280)</f>
        <v>17.810000000000002</v>
      </c>
      <c r="F281" s="77">
        <f>SUM(F277:F280)</f>
        <v>64.3</v>
      </c>
      <c r="G281" s="77">
        <f>SUM(G277:G280)</f>
        <v>469.40000000000003</v>
      </c>
      <c r="H281" s="69"/>
      <c r="I281" s="128"/>
      <c r="J281" s="128"/>
      <c r="K281" s="128"/>
      <c r="L281" s="128"/>
    </row>
    <row r="282" spans="1:12" s="28" customFormat="1" ht="15.75" customHeight="1" thickBot="1">
      <c r="A282" s="170"/>
      <c r="B282" s="228" t="s">
        <v>132</v>
      </c>
      <c r="C282" s="229"/>
      <c r="D282" s="229"/>
      <c r="E282" s="229"/>
      <c r="F282" s="229"/>
      <c r="G282" s="229"/>
      <c r="H282" s="229"/>
      <c r="I282" s="229"/>
      <c r="J282" s="229"/>
      <c r="K282" s="229"/>
      <c r="L282" s="229"/>
    </row>
    <row r="283" spans="1:12" s="28" customFormat="1">
      <c r="A283" s="166"/>
      <c r="B283" s="239" t="s">
        <v>11</v>
      </c>
      <c r="C283" s="240"/>
      <c r="D283" s="240"/>
      <c r="E283" s="240"/>
      <c r="F283" s="240"/>
      <c r="G283" s="240"/>
      <c r="H283" s="240"/>
      <c r="I283" s="240"/>
      <c r="J283" s="240"/>
      <c r="K283" s="240"/>
      <c r="L283" s="240"/>
    </row>
    <row r="284" spans="1:12" s="28" customFormat="1" ht="19.5">
      <c r="A284" s="167" t="s">
        <v>137</v>
      </c>
      <c r="B284" s="32" t="s">
        <v>10</v>
      </c>
      <c r="C284" s="83">
        <v>150</v>
      </c>
      <c r="D284" s="84">
        <v>5.4</v>
      </c>
      <c r="E284" s="84">
        <v>4.9000000000000004</v>
      </c>
      <c r="F284" s="84">
        <v>32.799999999999997</v>
      </c>
      <c r="G284" s="84">
        <v>196.8</v>
      </c>
      <c r="H284" s="85">
        <v>180</v>
      </c>
      <c r="I284" s="72">
        <v>6.48</v>
      </c>
      <c r="J284" s="72">
        <v>5.88</v>
      </c>
      <c r="K284" s="72">
        <v>39.36</v>
      </c>
      <c r="L284" s="72">
        <v>236.16</v>
      </c>
    </row>
    <row r="285" spans="1:12" s="28" customFormat="1" ht="21.75" customHeight="1">
      <c r="A285" s="167" t="s">
        <v>154</v>
      </c>
      <c r="B285" s="36" t="s">
        <v>88</v>
      </c>
      <c r="C285" s="29">
        <v>150</v>
      </c>
      <c r="D285" s="69">
        <v>28.8</v>
      </c>
      <c r="E285" s="69">
        <v>6.4</v>
      </c>
      <c r="F285" s="69">
        <v>20.2</v>
      </c>
      <c r="G285" s="69">
        <v>252.8</v>
      </c>
      <c r="H285" s="29">
        <v>150</v>
      </c>
      <c r="I285" s="69">
        <v>28.8</v>
      </c>
      <c r="J285" s="69">
        <v>6.4</v>
      </c>
      <c r="K285" s="69">
        <v>20.2</v>
      </c>
      <c r="L285" s="69">
        <v>252.8</v>
      </c>
    </row>
    <row r="286" spans="1:12" s="28" customFormat="1">
      <c r="A286" s="167" t="s">
        <v>133</v>
      </c>
      <c r="B286" s="36" t="s">
        <v>0</v>
      </c>
      <c r="C286" s="68">
        <v>200</v>
      </c>
      <c r="D286" s="69">
        <v>0.2</v>
      </c>
      <c r="E286" s="69">
        <v>0</v>
      </c>
      <c r="F286" s="69">
        <v>6.5</v>
      </c>
      <c r="G286" s="69">
        <v>26.8</v>
      </c>
      <c r="H286" s="68">
        <v>200</v>
      </c>
      <c r="I286" s="69">
        <v>0.2</v>
      </c>
      <c r="J286" s="69">
        <v>0</v>
      </c>
      <c r="K286" s="69">
        <v>6.5</v>
      </c>
      <c r="L286" s="69">
        <v>26.8</v>
      </c>
    </row>
    <row r="287" spans="1:12" s="28" customFormat="1">
      <c r="A287" s="167"/>
      <c r="B287" s="134" t="s">
        <v>70</v>
      </c>
      <c r="C287" s="29">
        <v>30</v>
      </c>
      <c r="D287" s="69">
        <v>3.2</v>
      </c>
      <c r="E287" s="69">
        <v>0.5</v>
      </c>
      <c r="F287" s="69">
        <v>16.8</v>
      </c>
      <c r="G287" s="69">
        <v>84.8</v>
      </c>
      <c r="H287" s="29">
        <v>30</v>
      </c>
      <c r="I287" s="69">
        <v>3.2</v>
      </c>
      <c r="J287" s="69">
        <v>0.5</v>
      </c>
      <c r="K287" s="69">
        <v>16.8</v>
      </c>
      <c r="L287" s="69">
        <v>84.8</v>
      </c>
    </row>
    <row r="288" spans="1:12" s="28" customFormat="1" ht="15.75" thickBot="1">
      <c r="A288" s="174"/>
      <c r="B288" s="54" t="s">
        <v>71</v>
      </c>
      <c r="C288" s="86">
        <v>230</v>
      </c>
      <c r="D288" s="74">
        <v>0.7</v>
      </c>
      <c r="E288" s="74">
        <v>0.9</v>
      </c>
      <c r="F288" s="74">
        <v>29.9</v>
      </c>
      <c r="G288" s="74">
        <v>115</v>
      </c>
      <c r="H288" s="86">
        <v>190</v>
      </c>
      <c r="I288" s="74">
        <v>0.56999999999999995</v>
      </c>
      <c r="J288" s="74">
        <v>0.74</v>
      </c>
      <c r="K288" s="74">
        <v>24.7</v>
      </c>
      <c r="L288" s="74">
        <v>95</v>
      </c>
    </row>
    <row r="289" spans="1:12" s="28" customFormat="1" ht="15.75" thickBot="1">
      <c r="A289" s="169"/>
      <c r="B289" s="144" t="s">
        <v>23</v>
      </c>
      <c r="C289" s="117">
        <f>SUM(C284:C288)</f>
        <v>760</v>
      </c>
      <c r="D289" s="117">
        <f t="shared" ref="D289:L289" si="23">SUM(D284:D288)</f>
        <v>38.300000000000011</v>
      </c>
      <c r="E289" s="117">
        <f t="shared" si="23"/>
        <v>12.700000000000001</v>
      </c>
      <c r="F289" s="117">
        <f t="shared" si="23"/>
        <v>106.19999999999999</v>
      </c>
      <c r="G289" s="117">
        <f t="shared" si="23"/>
        <v>676.2</v>
      </c>
      <c r="H289" s="117">
        <f t="shared" si="23"/>
        <v>750</v>
      </c>
      <c r="I289" s="117">
        <f t="shared" si="23"/>
        <v>39.250000000000007</v>
      </c>
      <c r="J289" s="117">
        <f t="shared" si="23"/>
        <v>13.520000000000001</v>
      </c>
      <c r="K289" s="117">
        <f t="shared" si="23"/>
        <v>107.56</v>
      </c>
      <c r="L289" s="117">
        <f t="shared" si="23"/>
        <v>695.56</v>
      </c>
    </row>
    <row r="290" spans="1:12" s="28" customFormat="1" ht="15.75" thickBot="1">
      <c r="A290" s="178"/>
      <c r="B290" s="237" t="s">
        <v>1</v>
      </c>
      <c r="C290" s="238"/>
      <c r="D290" s="238"/>
      <c r="E290" s="238"/>
      <c r="F290" s="238"/>
      <c r="G290" s="238"/>
      <c r="H290" s="238"/>
      <c r="I290" s="238"/>
      <c r="J290" s="238"/>
      <c r="K290" s="238"/>
      <c r="L290" s="238"/>
    </row>
    <row r="291" spans="1:12" s="28" customFormat="1" ht="19.5">
      <c r="A291" s="171">
        <v>47</v>
      </c>
      <c r="B291" s="125" t="s">
        <v>87</v>
      </c>
      <c r="C291" s="61">
        <v>60</v>
      </c>
      <c r="D291" s="62">
        <v>0.96</v>
      </c>
      <c r="E291" s="62">
        <v>3</v>
      </c>
      <c r="F291" s="62">
        <v>6.6</v>
      </c>
      <c r="G291" s="62">
        <v>57</v>
      </c>
      <c r="H291" s="61">
        <v>100</v>
      </c>
      <c r="I291" s="62">
        <v>1.6</v>
      </c>
      <c r="J291" s="62">
        <v>5</v>
      </c>
      <c r="K291" s="62">
        <v>110</v>
      </c>
      <c r="L291" s="62">
        <v>95</v>
      </c>
    </row>
    <row r="292" spans="1:12" s="28" customFormat="1" ht="19.5">
      <c r="A292" s="171" t="s">
        <v>165</v>
      </c>
      <c r="B292" s="126" t="s">
        <v>116</v>
      </c>
      <c r="C292" s="73">
        <v>275</v>
      </c>
      <c r="D292" s="69">
        <v>6.7</v>
      </c>
      <c r="E292" s="69">
        <v>9.6</v>
      </c>
      <c r="F292" s="69">
        <v>15.3</v>
      </c>
      <c r="G292" s="69">
        <v>171</v>
      </c>
      <c r="H292" s="73">
        <v>295</v>
      </c>
      <c r="I292" s="69">
        <v>8.1</v>
      </c>
      <c r="J292" s="69">
        <v>11.1</v>
      </c>
      <c r="K292" s="69">
        <v>16.399999999999999</v>
      </c>
      <c r="L292" s="69">
        <v>197</v>
      </c>
    </row>
    <row r="293" spans="1:12" s="28" customFormat="1" ht="15.75" thickBot="1">
      <c r="A293" s="167" t="s">
        <v>174</v>
      </c>
      <c r="B293" s="141" t="s">
        <v>58</v>
      </c>
      <c r="C293" s="85">
        <v>200</v>
      </c>
      <c r="D293" s="71">
        <v>27.3</v>
      </c>
      <c r="E293" s="71">
        <v>8.1</v>
      </c>
      <c r="F293" s="71">
        <v>33.200000000000003</v>
      </c>
      <c r="G293" s="71">
        <v>314.60000000000002</v>
      </c>
      <c r="H293" s="85">
        <v>200</v>
      </c>
      <c r="I293" s="71">
        <v>27.3</v>
      </c>
      <c r="J293" s="71">
        <v>8.1</v>
      </c>
      <c r="K293" s="71">
        <v>33.200000000000003</v>
      </c>
      <c r="L293" s="71">
        <v>314.60000000000002</v>
      </c>
    </row>
    <row r="294" spans="1:12" s="28" customFormat="1">
      <c r="A294" s="175"/>
      <c r="B294" s="58" t="s">
        <v>6</v>
      </c>
      <c r="C294" s="93">
        <v>200</v>
      </c>
      <c r="D294" s="62">
        <v>1</v>
      </c>
      <c r="E294" s="62">
        <v>0</v>
      </c>
      <c r="F294" s="62">
        <v>24.4</v>
      </c>
      <c r="G294" s="62">
        <v>101.6</v>
      </c>
      <c r="H294" s="93">
        <v>200</v>
      </c>
      <c r="I294" s="62">
        <v>1</v>
      </c>
      <c r="J294" s="62">
        <v>0</v>
      </c>
      <c r="K294" s="62">
        <v>24.4</v>
      </c>
      <c r="L294" s="62">
        <v>101.6</v>
      </c>
    </row>
    <row r="295" spans="1:12" s="28" customFormat="1" ht="15.75" thickBot="1">
      <c r="A295" s="194"/>
      <c r="B295" s="38" t="s">
        <v>61</v>
      </c>
      <c r="C295" s="86">
        <v>60</v>
      </c>
      <c r="D295" s="87">
        <v>4.08</v>
      </c>
      <c r="E295" s="87">
        <v>0.72</v>
      </c>
      <c r="F295" s="87">
        <v>29.52</v>
      </c>
      <c r="G295" s="87">
        <v>129</v>
      </c>
      <c r="H295" s="86">
        <v>60</v>
      </c>
      <c r="I295" s="87">
        <v>4.08</v>
      </c>
      <c r="J295" s="87">
        <v>0.72</v>
      </c>
      <c r="K295" s="87">
        <v>29.52</v>
      </c>
      <c r="L295" s="87">
        <v>129</v>
      </c>
    </row>
    <row r="296" spans="1:12" s="28" customFormat="1" ht="15.75" thickBot="1">
      <c r="A296" s="169"/>
      <c r="B296" s="142" t="s">
        <v>23</v>
      </c>
      <c r="C296" s="117">
        <f t="shared" ref="C296:L296" si="24">SUM(C291:C295)</f>
        <v>795</v>
      </c>
      <c r="D296" s="117">
        <f t="shared" si="24"/>
        <v>40.04</v>
      </c>
      <c r="E296" s="117">
        <f t="shared" si="24"/>
        <v>21.419999999999998</v>
      </c>
      <c r="F296" s="117">
        <f t="shared" si="24"/>
        <v>109.02</v>
      </c>
      <c r="G296" s="117">
        <f t="shared" si="24"/>
        <v>773.2</v>
      </c>
      <c r="H296" s="117">
        <f t="shared" si="24"/>
        <v>855</v>
      </c>
      <c r="I296" s="117">
        <f t="shared" si="24"/>
        <v>42.08</v>
      </c>
      <c r="J296" s="117">
        <f t="shared" si="24"/>
        <v>24.92</v>
      </c>
      <c r="K296" s="117">
        <f t="shared" si="24"/>
        <v>213.52000000000004</v>
      </c>
      <c r="L296" s="117">
        <f t="shared" si="24"/>
        <v>837.2</v>
      </c>
    </row>
    <row r="297" spans="1:12" s="28" customFormat="1" ht="15.75" thickBot="1">
      <c r="A297" s="175"/>
      <c r="B297" s="237" t="s">
        <v>2</v>
      </c>
      <c r="C297" s="238"/>
      <c r="D297" s="238"/>
      <c r="E297" s="238"/>
      <c r="F297" s="238"/>
      <c r="G297" s="238"/>
      <c r="H297" s="238"/>
      <c r="I297" s="238"/>
      <c r="J297" s="238"/>
      <c r="K297" s="238"/>
      <c r="L297" s="238"/>
    </row>
    <row r="298" spans="1:12" s="28" customFormat="1">
      <c r="A298" s="175"/>
      <c r="B298" s="58" t="s">
        <v>6</v>
      </c>
      <c r="C298" s="93">
        <v>200</v>
      </c>
      <c r="D298" s="62">
        <v>1</v>
      </c>
      <c r="E298" s="62">
        <v>0</v>
      </c>
      <c r="F298" s="62">
        <v>24.4</v>
      </c>
      <c r="G298" s="62">
        <v>101.6</v>
      </c>
      <c r="H298" s="93"/>
      <c r="I298" s="62"/>
      <c r="J298" s="62"/>
      <c r="K298" s="62"/>
      <c r="L298" s="62"/>
    </row>
    <row r="299" spans="1:12" s="28" customFormat="1" ht="15.75" thickBot="1">
      <c r="A299" s="174"/>
      <c r="B299" s="38" t="s">
        <v>85</v>
      </c>
      <c r="C299" s="130">
        <v>100</v>
      </c>
      <c r="D299" s="95">
        <v>7</v>
      </c>
      <c r="E299" s="95">
        <v>18</v>
      </c>
      <c r="F299" s="95">
        <v>67</v>
      </c>
      <c r="G299" s="95">
        <v>460</v>
      </c>
      <c r="H299" s="94"/>
      <c r="I299" s="145"/>
      <c r="J299" s="145"/>
      <c r="K299" s="145"/>
      <c r="L299" s="145"/>
    </row>
    <row r="300" spans="1:12" s="28" customFormat="1">
      <c r="A300" s="169"/>
      <c r="B300" s="57" t="s">
        <v>23</v>
      </c>
      <c r="C300" s="92">
        <f>C298+C299</f>
        <v>300</v>
      </c>
      <c r="D300" s="92">
        <f>SUM(D298:D299)</f>
        <v>8</v>
      </c>
      <c r="E300" s="92">
        <f t="shared" ref="E300:G300" si="25">SUM(E298:E299)</f>
        <v>18</v>
      </c>
      <c r="F300" s="92">
        <f t="shared" si="25"/>
        <v>91.4</v>
      </c>
      <c r="G300" s="92">
        <f t="shared" si="25"/>
        <v>561.6</v>
      </c>
      <c r="H300" s="69"/>
      <c r="I300" s="128"/>
      <c r="J300" s="128"/>
      <c r="K300" s="128"/>
      <c r="L300" s="128"/>
    </row>
    <row r="301" spans="1:12" ht="15.75" customHeight="1">
      <c r="A301" s="195"/>
      <c r="B301" s="154"/>
      <c r="C301" s="155"/>
      <c r="D301" s="155"/>
      <c r="E301" s="155"/>
      <c r="F301" s="155"/>
      <c r="G301" s="155"/>
      <c r="H301" s="156"/>
      <c r="I301" s="156"/>
      <c r="J301" s="156"/>
      <c r="K301" s="156"/>
      <c r="L301" s="156"/>
    </row>
    <row r="302" spans="1:12" ht="15.75" customHeight="1">
      <c r="A302" s="206"/>
      <c r="B302" s="236"/>
      <c r="C302" s="236"/>
      <c r="D302" s="236"/>
      <c r="E302" s="236"/>
      <c r="F302" s="236"/>
      <c r="G302" s="236"/>
      <c r="H302" s="236"/>
      <c r="I302" s="236"/>
      <c r="J302" s="236"/>
      <c r="K302" s="236"/>
      <c r="L302" s="236"/>
    </row>
    <row r="303" spans="1:12" ht="15.75" customHeight="1">
      <c r="A303" s="206"/>
      <c r="B303" s="207"/>
      <c r="C303" s="236"/>
      <c r="D303" s="235"/>
      <c r="E303" s="235"/>
      <c r="F303" s="235"/>
      <c r="G303" s="235"/>
      <c r="H303" s="236"/>
      <c r="I303" s="235"/>
      <c r="J303" s="235"/>
      <c r="K303" s="235"/>
      <c r="L303" s="235"/>
    </row>
    <row r="304" spans="1:12" ht="15.75" customHeight="1">
      <c r="A304" s="206"/>
      <c r="B304" s="207"/>
      <c r="C304" s="236"/>
      <c r="D304" s="235"/>
      <c r="E304" s="235"/>
      <c r="F304" s="235"/>
      <c r="G304" s="235"/>
      <c r="H304" s="236"/>
      <c r="I304" s="235"/>
      <c r="J304" s="235"/>
      <c r="K304" s="235"/>
      <c r="L304" s="235"/>
    </row>
    <row r="305" spans="1:12" ht="21" customHeight="1">
      <c r="A305" s="206"/>
      <c r="B305" s="207"/>
      <c r="C305" s="236"/>
      <c r="D305" s="208"/>
      <c r="E305" s="208"/>
      <c r="F305" s="208"/>
      <c r="G305" s="208"/>
      <c r="H305" s="236"/>
      <c r="I305" s="208"/>
      <c r="J305" s="208"/>
      <c r="K305" s="208"/>
      <c r="L305" s="208"/>
    </row>
    <row r="306" spans="1:12">
      <c r="A306" s="206"/>
      <c r="B306" s="209"/>
      <c r="C306" s="210"/>
      <c r="D306" s="210"/>
      <c r="E306" s="210"/>
      <c r="F306" s="210"/>
      <c r="G306" s="210"/>
      <c r="H306" s="210"/>
      <c r="I306" s="210"/>
      <c r="J306" s="210"/>
      <c r="K306" s="210"/>
      <c r="L306" s="210"/>
    </row>
    <row r="307" spans="1:12">
      <c r="A307" s="206"/>
      <c r="B307" s="209"/>
      <c r="C307" s="210"/>
      <c r="D307" s="210"/>
      <c r="E307" s="210"/>
      <c r="F307" s="210"/>
      <c r="G307" s="210"/>
      <c r="H307" s="210"/>
      <c r="I307" s="210"/>
      <c r="J307" s="210"/>
      <c r="K307" s="210"/>
      <c r="L307" s="210"/>
    </row>
    <row r="308" spans="1:12">
      <c r="A308" s="206"/>
      <c r="B308" s="209"/>
      <c r="C308" s="210"/>
      <c r="D308" s="210"/>
      <c r="E308" s="210"/>
      <c r="F308" s="210"/>
      <c r="G308" s="210"/>
      <c r="H308" s="210"/>
      <c r="I308" s="210"/>
      <c r="J308" s="210"/>
      <c r="K308" s="210"/>
      <c r="L308" s="210"/>
    </row>
    <row r="309" spans="1:12">
      <c r="A309" s="206"/>
      <c r="B309" s="209"/>
      <c r="C309" s="210"/>
      <c r="D309" s="210"/>
      <c r="E309" s="210"/>
      <c r="F309" s="210"/>
      <c r="G309" s="210"/>
      <c r="H309" s="210"/>
      <c r="I309" s="210"/>
      <c r="J309" s="210"/>
      <c r="K309" s="210"/>
      <c r="L309" s="210"/>
    </row>
    <row r="310" spans="1:12">
      <c r="A310" s="206"/>
      <c r="B310" s="209"/>
      <c r="C310" s="210"/>
      <c r="D310" s="210"/>
      <c r="E310" s="210"/>
      <c r="F310" s="210"/>
      <c r="G310" s="210"/>
      <c r="H310" s="210"/>
      <c r="I310" s="210"/>
      <c r="J310" s="210"/>
      <c r="K310" s="210"/>
      <c r="L310" s="210"/>
    </row>
    <row r="311" spans="1:12">
      <c r="A311" s="206"/>
      <c r="B311" s="209"/>
      <c r="C311" s="210"/>
      <c r="D311" s="210"/>
      <c r="E311" s="210"/>
      <c r="F311" s="210"/>
      <c r="G311" s="210"/>
      <c r="H311" s="210"/>
      <c r="I311" s="210"/>
      <c r="J311" s="210"/>
      <c r="K311" s="210"/>
      <c r="L311" s="210"/>
    </row>
    <row r="312" spans="1:12">
      <c r="A312" s="206"/>
      <c r="B312" s="209"/>
      <c r="C312" s="210"/>
      <c r="D312" s="210"/>
      <c r="E312" s="210"/>
      <c r="F312" s="210"/>
      <c r="G312" s="210"/>
      <c r="H312" s="210"/>
      <c r="I312" s="210"/>
      <c r="J312" s="210"/>
      <c r="K312" s="210"/>
      <c r="L312" s="210"/>
    </row>
    <row r="313" spans="1:12">
      <c r="A313" s="206"/>
      <c r="B313" s="209"/>
      <c r="C313" s="210"/>
      <c r="D313" s="210"/>
      <c r="E313" s="210"/>
      <c r="F313" s="210"/>
      <c r="G313" s="210"/>
      <c r="H313" s="210"/>
      <c r="I313" s="210"/>
      <c r="J313" s="210"/>
      <c r="K313" s="210"/>
      <c r="L313" s="210"/>
    </row>
    <row r="314" spans="1:12" s="28" customFormat="1">
      <c r="A314" s="206"/>
      <c r="B314" s="209"/>
      <c r="C314" s="210"/>
      <c r="D314" s="210"/>
      <c r="E314" s="210"/>
      <c r="F314" s="210"/>
      <c r="G314" s="210"/>
      <c r="H314" s="210"/>
      <c r="I314" s="210"/>
      <c r="J314" s="210"/>
      <c r="K314" s="210"/>
      <c r="L314" s="210"/>
    </row>
    <row r="315" spans="1:12">
      <c r="A315" s="206"/>
      <c r="B315" s="209"/>
      <c r="C315" s="210"/>
      <c r="D315" s="210"/>
      <c r="E315" s="210"/>
      <c r="F315" s="210"/>
      <c r="G315" s="210"/>
      <c r="H315" s="210"/>
      <c r="I315" s="210"/>
      <c r="J315" s="210"/>
      <c r="K315" s="210"/>
      <c r="L315" s="210"/>
    </row>
    <row r="316" spans="1:12">
      <c r="A316" s="206"/>
      <c r="B316" s="207"/>
      <c r="C316" s="207"/>
      <c r="D316" s="211"/>
      <c r="E316" s="211"/>
      <c r="F316" s="211"/>
      <c r="G316" s="211"/>
      <c r="H316" s="211"/>
      <c r="I316" s="211"/>
      <c r="J316" s="211"/>
      <c r="K316" s="211"/>
      <c r="L316" s="211"/>
    </row>
    <row r="317" spans="1:12">
      <c r="A317" s="206"/>
      <c r="B317" s="207"/>
      <c r="C317" s="212"/>
      <c r="D317" s="212"/>
      <c r="E317" s="212"/>
      <c r="F317" s="212"/>
      <c r="G317" s="212"/>
      <c r="H317" s="212"/>
      <c r="I317" s="212"/>
      <c r="J317" s="212"/>
      <c r="K317" s="212"/>
      <c r="L317" s="212"/>
    </row>
    <row r="318" spans="1:12">
      <c r="A318" s="206"/>
      <c r="B318" s="207"/>
      <c r="C318" s="207"/>
      <c r="D318" s="208"/>
      <c r="E318" s="208"/>
      <c r="F318" s="208"/>
      <c r="G318" s="208"/>
      <c r="H318" s="213"/>
      <c r="I318" s="208"/>
      <c r="J318" s="208"/>
      <c r="K318" s="208"/>
      <c r="L318" s="208"/>
    </row>
    <row r="319" spans="1:12" ht="23.25" customHeight="1">
      <c r="A319" s="206"/>
      <c r="B319" s="214"/>
      <c r="C319" s="267"/>
      <c r="D319" s="234"/>
      <c r="E319" s="234"/>
      <c r="F319" s="234"/>
      <c r="G319" s="234"/>
      <c r="H319" s="267"/>
      <c r="I319" s="234"/>
      <c r="J319" s="234"/>
      <c r="K319" s="234"/>
      <c r="L319" s="234"/>
    </row>
    <row r="320" spans="1:12">
      <c r="A320" s="206"/>
      <c r="B320" s="207"/>
      <c r="C320" s="267"/>
      <c r="D320" s="208"/>
      <c r="E320" s="208"/>
      <c r="F320" s="208"/>
      <c r="G320" s="208"/>
      <c r="H320" s="267"/>
      <c r="I320" s="208"/>
      <c r="J320" s="208"/>
      <c r="K320" s="208"/>
      <c r="L320" s="208"/>
    </row>
    <row r="321" spans="1:12">
      <c r="A321" s="206"/>
      <c r="B321" s="209"/>
      <c r="C321" s="210"/>
      <c r="D321" s="210"/>
      <c r="E321" s="210"/>
      <c r="F321" s="210"/>
      <c r="G321" s="210"/>
      <c r="H321" s="210"/>
      <c r="I321" s="210"/>
      <c r="J321" s="210"/>
      <c r="K321" s="210"/>
      <c r="L321" s="210"/>
    </row>
    <row r="322" spans="1:12">
      <c r="A322" s="206"/>
      <c r="B322" s="209"/>
      <c r="C322" s="210"/>
      <c r="D322" s="210"/>
      <c r="E322" s="210"/>
      <c r="F322" s="210"/>
      <c r="G322" s="210"/>
      <c r="H322" s="210"/>
      <c r="I322" s="210"/>
      <c r="J322" s="210"/>
      <c r="K322" s="210"/>
      <c r="L322" s="210"/>
    </row>
    <row r="323" spans="1:12">
      <c r="A323" s="206"/>
      <c r="B323" s="209"/>
      <c r="C323" s="210"/>
      <c r="D323" s="210"/>
      <c r="E323" s="210"/>
      <c r="F323" s="210"/>
      <c r="G323" s="210"/>
      <c r="H323" s="210"/>
      <c r="I323" s="210"/>
      <c r="J323" s="210"/>
      <c r="K323" s="210"/>
      <c r="L323" s="210"/>
    </row>
    <row r="324" spans="1:12">
      <c r="A324" s="206"/>
      <c r="B324" s="209"/>
      <c r="C324" s="210"/>
      <c r="D324" s="210"/>
      <c r="E324" s="210"/>
      <c r="F324" s="210"/>
      <c r="G324" s="210"/>
      <c r="H324" s="210"/>
      <c r="I324" s="210"/>
      <c r="J324" s="210"/>
      <c r="K324" s="210"/>
      <c r="L324" s="210"/>
    </row>
    <row r="325" spans="1:12" s="28" customFormat="1">
      <c r="A325" s="206"/>
      <c r="B325" s="209"/>
      <c r="C325" s="210"/>
      <c r="D325" s="210"/>
      <c r="E325" s="210"/>
      <c r="F325" s="210"/>
      <c r="G325" s="210"/>
      <c r="H325" s="210"/>
      <c r="I325" s="210"/>
      <c r="J325" s="210"/>
      <c r="K325" s="210"/>
      <c r="L325" s="210"/>
    </row>
    <row r="326" spans="1:12">
      <c r="A326" s="206"/>
      <c r="B326" s="209"/>
      <c r="C326" s="210"/>
      <c r="D326" s="210"/>
      <c r="E326" s="210"/>
      <c r="F326" s="210"/>
      <c r="G326" s="210"/>
      <c r="H326" s="210"/>
      <c r="I326" s="210"/>
      <c r="J326" s="210"/>
      <c r="K326" s="210"/>
      <c r="L326" s="210"/>
    </row>
    <row r="327" spans="1:12">
      <c r="A327" s="206"/>
      <c r="B327" s="209"/>
      <c r="C327" s="210"/>
      <c r="D327" s="210"/>
      <c r="E327" s="210"/>
      <c r="F327" s="210"/>
      <c r="G327" s="210"/>
      <c r="H327" s="210"/>
      <c r="I327" s="210"/>
      <c r="J327" s="210"/>
      <c r="K327" s="210"/>
      <c r="L327" s="210"/>
    </row>
    <row r="328" spans="1:12">
      <c r="A328" s="206"/>
      <c r="B328" s="209"/>
      <c r="C328" s="210"/>
      <c r="D328" s="210"/>
      <c r="E328" s="210"/>
      <c r="F328" s="210"/>
      <c r="G328" s="210"/>
      <c r="H328" s="210"/>
      <c r="I328" s="210"/>
      <c r="J328" s="210"/>
      <c r="K328" s="210"/>
      <c r="L328" s="210"/>
    </row>
    <row r="329" spans="1:12">
      <c r="A329" s="206"/>
      <c r="B329" s="209"/>
      <c r="C329" s="210"/>
      <c r="D329" s="210"/>
      <c r="E329" s="210"/>
      <c r="F329" s="210"/>
      <c r="G329" s="210"/>
      <c r="H329" s="210"/>
      <c r="I329" s="210"/>
      <c r="J329" s="210"/>
      <c r="K329" s="210"/>
      <c r="L329" s="210"/>
    </row>
    <row r="330" spans="1:12" s="28" customFormat="1">
      <c r="A330" s="206"/>
      <c r="B330" s="209"/>
      <c r="C330" s="210"/>
      <c r="D330" s="210"/>
      <c r="E330" s="210"/>
      <c r="F330" s="210"/>
      <c r="G330" s="210"/>
      <c r="H330" s="210"/>
      <c r="I330" s="210"/>
      <c r="J330" s="210"/>
      <c r="K330" s="210"/>
      <c r="L330" s="210"/>
    </row>
    <row r="331" spans="1:12">
      <c r="A331" s="206"/>
      <c r="B331" s="215"/>
      <c r="C331" s="215"/>
      <c r="D331" s="216"/>
      <c r="E331" s="216"/>
      <c r="F331" s="216"/>
      <c r="G331" s="216"/>
      <c r="H331" s="213"/>
      <c r="I331" s="216"/>
      <c r="J331" s="216"/>
      <c r="K331" s="216"/>
      <c r="L331" s="216"/>
    </row>
    <row r="332" spans="1:12">
      <c r="A332" s="206"/>
      <c r="B332" s="217"/>
      <c r="C332" s="218"/>
      <c r="D332" s="218"/>
      <c r="E332" s="218"/>
      <c r="F332" s="218"/>
      <c r="G332" s="218"/>
      <c r="H332" s="218"/>
      <c r="I332" s="218"/>
      <c r="J332" s="218"/>
      <c r="K332" s="218"/>
      <c r="L332" s="218"/>
    </row>
    <row r="333" spans="1:12">
      <c r="A333" s="206"/>
      <c r="B333" s="217"/>
      <c r="C333" s="217"/>
      <c r="D333" s="216"/>
      <c r="E333" s="216"/>
      <c r="F333" s="216"/>
      <c r="G333" s="216"/>
      <c r="H333" s="213"/>
      <c r="I333" s="216"/>
      <c r="J333" s="216"/>
      <c r="K333" s="216"/>
      <c r="L333" s="216"/>
    </row>
    <row r="334" spans="1:12" ht="21" customHeight="1">
      <c r="A334" s="206"/>
      <c r="B334" s="219"/>
      <c r="C334" s="267"/>
      <c r="D334" s="234"/>
      <c r="E334" s="234"/>
      <c r="F334" s="234"/>
      <c r="G334" s="234"/>
      <c r="H334" s="213"/>
      <c r="I334" s="213"/>
      <c r="J334" s="213"/>
      <c r="K334" s="213"/>
      <c r="L334" s="213"/>
    </row>
    <row r="335" spans="1:12">
      <c r="A335" s="206"/>
      <c r="B335" s="207"/>
      <c r="C335" s="267"/>
      <c r="D335" s="208"/>
      <c r="E335" s="208"/>
      <c r="F335" s="208"/>
      <c r="G335" s="208"/>
      <c r="H335" s="213"/>
      <c r="I335" s="213"/>
      <c r="J335" s="213"/>
      <c r="K335" s="213"/>
      <c r="L335" s="213"/>
    </row>
    <row r="336" spans="1:12">
      <c r="A336" s="206"/>
      <c r="B336" s="209"/>
      <c r="C336" s="210"/>
      <c r="D336" s="210"/>
      <c r="E336" s="210"/>
      <c r="F336" s="210"/>
      <c r="G336" s="210"/>
      <c r="H336" s="213"/>
      <c r="I336" s="213"/>
      <c r="J336" s="213"/>
      <c r="K336" s="213"/>
      <c r="L336" s="213"/>
    </row>
    <row r="337" spans="1:12">
      <c r="A337" s="206"/>
      <c r="B337" s="209"/>
      <c r="C337" s="210"/>
      <c r="D337" s="210"/>
      <c r="E337" s="210"/>
      <c r="F337" s="210"/>
      <c r="G337" s="210"/>
      <c r="H337" s="213"/>
      <c r="I337" s="213"/>
      <c r="J337" s="213"/>
      <c r="K337" s="213"/>
      <c r="L337" s="213"/>
    </row>
    <row r="338" spans="1:12">
      <c r="A338" s="206"/>
      <c r="B338" s="209"/>
      <c r="C338" s="210"/>
      <c r="D338" s="210"/>
      <c r="E338" s="210"/>
      <c r="F338" s="210"/>
      <c r="G338" s="210"/>
      <c r="H338" s="213"/>
      <c r="I338" s="213"/>
      <c r="J338" s="213"/>
      <c r="K338" s="213"/>
      <c r="L338" s="213"/>
    </row>
    <row r="339" spans="1:12">
      <c r="A339" s="206"/>
      <c r="B339" s="209"/>
      <c r="C339" s="210"/>
      <c r="D339" s="210"/>
      <c r="E339" s="210"/>
      <c r="F339" s="210"/>
      <c r="G339" s="210"/>
      <c r="H339" s="213"/>
      <c r="I339" s="213"/>
      <c r="J339" s="213"/>
      <c r="K339" s="213"/>
      <c r="L339" s="213"/>
    </row>
    <row r="340" spans="1:12">
      <c r="A340" s="206"/>
      <c r="B340" s="209"/>
      <c r="C340" s="210"/>
      <c r="D340" s="210"/>
      <c r="E340" s="210"/>
      <c r="F340" s="210"/>
      <c r="G340" s="210"/>
      <c r="H340" s="213"/>
      <c r="I340" s="213"/>
      <c r="J340" s="213"/>
      <c r="K340" s="213"/>
      <c r="L340" s="213"/>
    </row>
    <row r="341" spans="1:12">
      <c r="A341" s="206"/>
      <c r="B341" s="209"/>
      <c r="C341" s="210"/>
      <c r="D341" s="210"/>
      <c r="E341" s="210"/>
      <c r="F341" s="210"/>
      <c r="G341" s="210"/>
      <c r="H341" s="213"/>
      <c r="I341" s="213"/>
      <c r="J341" s="213"/>
      <c r="K341" s="213"/>
      <c r="L341" s="213"/>
    </row>
    <row r="342" spans="1:12">
      <c r="A342" s="206"/>
      <c r="B342" s="209"/>
      <c r="C342" s="210"/>
      <c r="D342" s="210"/>
      <c r="E342" s="210"/>
      <c r="F342" s="210"/>
      <c r="G342" s="210"/>
      <c r="H342" s="213"/>
      <c r="I342" s="213"/>
      <c r="J342" s="213"/>
      <c r="K342" s="213"/>
      <c r="L342" s="213"/>
    </row>
    <row r="343" spans="1:12">
      <c r="A343" s="206"/>
      <c r="B343" s="209"/>
      <c r="C343" s="210"/>
      <c r="D343" s="210"/>
      <c r="E343" s="210"/>
      <c r="F343" s="210"/>
      <c r="G343" s="210"/>
      <c r="H343" s="213"/>
      <c r="I343" s="213"/>
      <c r="J343" s="213"/>
      <c r="K343" s="213"/>
      <c r="L343" s="213"/>
    </row>
    <row r="344" spans="1:12">
      <c r="A344" s="206"/>
      <c r="B344" s="209"/>
      <c r="C344" s="210"/>
      <c r="D344" s="210"/>
      <c r="E344" s="210"/>
      <c r="F344" s="210"/>
      <c r="G344" s="210"/>
      <c r="H344" s="213"/>
      <c r="I344" s="213"/>
      <c r="J344" s="213"/>
      <c r="K344" s="213"/>
      <c r="L344" s="213"/>
    </row>
    <row r="345" spans="1:12">
      <c r="A345" s="206"/>
      <c r="B345" s="209"/>
      <c r="C345" s="210"/>
      <c r="D345" s="210"/>
      <c r="E345" s="210"/>
      <c r="F345" s="210"/>
      <c r="G345" s="210"/>
      <c r="H345" s="213"/>
      <c r="I345" s="213"/>
      <c r="J345" s="213"/>
      <c r="K345" s="213"/>
      <c r="L345" s="213"/>
    </row>
    <row r="346" spans="1:12">
      <c r="A346" s="206"/>
      <c r="B346" s="209"/>
      <c r="C346" s="220"/>
      <c r="D346" s="208"/>
      <c r="E346" s="208"/>
      <c r="F346" s="208"/>
      <c r="G346" s="208"/>
      <c r="H346" s="213"/>
      <c r="I346" s="213"/>
      <c r="J346" s="213"/>
      <c r="K346" s="213"/>
      <c r="L346" s="213"/>
    </row>
    <row r="347" spans="1:12">
      <c r="A347" s="206"/>
      <c r="B347" s="207"/>
      <c r="C347" s="221"/>
      <c r="D347" s="221"/>
      <c r="E347" s="221"/>
      <c r="F347" s="221"/>
      <c r="G347" s="221"/>
      <c r="H347" s="213"/>
      <c r="I347" s="213"/>
      <c r="J347" s="213"/>
      <c r="K347" s="213"/>
      <c r="L347" s="213"/>
    </row>
    <row r="348" spans="1:12">
      <c r="A348" s="206"/>
      <c r="B348" s="207"/>
      <c r="C348" s="220"/>
      <c r="D348" s="208"/>
      <c r="E348" s="208"/>
      <c r="F348" s="208"/>
      <c r="G348" s="208"/>
      <c r="H348" s="213"/>
      <c r="I348" s="213"/>
      <c r="J348" s="213"/>
      <c r="K348" s="213"/>
      <c r="L348" s="213"/>
    </row>
    <row r="349" spans="1:12">
      <c r="A349" s="222"/>
      <c r="B349" s="158"/>
      <c r="C349" s="159"/>
      <c r="D349" s="159"/>
      <c r="E349" s="159"/>
      <c r="F349" s="159"/>
      <c r="G349" s="160"/>
      <c r="H349" s="160"/>
      <c r="I349" s="160"/>
      <c r="J349" s="160"/>
      <c r="K349" s="160"/>
      <c r="L349" s="160"/>
    </row>
    <row r="350" spans="1:12">
      <c r="A350" s="223"/>
      <c r="B350" s="224"/>
      <c r="C350" s="224"/>
      <c r="D350" s="224"/>
      <c r="E350" s="224"/>
      <c r="F350" s="224"/>
      <c r="G350" s="224"/>
      <c r="H350" s="224"/>
      <c r="I350" s="224"/>
      <c r="J350" s="224"/>
      <c r="K350" s="224"/>
      <c r="L350" s="224"/>
    </row>
    <row r="351" spans="1:12" ht="15" customHeight="1">
      <c r="A351" s="223"/>
      <c r="B351" s="225"/>
      <c r="C351" s="225"/>
      <c r="D351" s="226"/>
      <c r="E351" s="226"/>
      <c r="F351" s="226"/>
      <c r="G351" s="225"/>
      <c r="H351" s="225"/>
      <c r="I351" s="224"/>
      <c r="J351" s="224"/>
      <c r="K351" s="224"/>
      <c r="L351" s="224"/>
    </row>
    <row r="352" spans="1:12">
      <c r="A352" s="223"/>
      <c r="B352" s="225"/>
      <c r="C352" s="225"/>
      <c r="D352" s="225"/>
      <c r="E352" s="225"/>
      <c r="F352" s="225"/>
      <c r="G352" s="225"/>
      <c r="H352" s="225"/>
      <c r="I352" s="224"/>
      <c r="J352" s="224"/>
      <c r="K352" s="224"/>
      <c r="L352" s="224"/>
    </row>
    <row r="353" spans="1:12" ht="15" customHeight="1">
      <c r="A353" s="222"/>
      <c r="B353" s="225"/>
      <c r="C353" s="225"/>
      <c r="D353" s="225"/>
      <c r="E353" s="225"/>
      <c r="F353" s="225"/>
      <c r="G353" s="225"/>
      <c r="H353" s="225"/>
      <c r="I353" s="224"/>
      <c r="J353" s="224"/>
      <c r="K353" s="224"/>
      <c r="L353" s="224"/>
    </row>
    <row r="354" spans="1:12">
      <c r="A354" s="157"/>
      <c r="B354" s="161"/>
      <c r="C354" s="161"/>
      <c r="D354" s="161"/>
      <c r="E354" s="161"/>
      <c r="F354" s="161"/>
      <c r="G354" s="161"/>
      <c r="H354" s="161"/>
      <c r="I354" s="161"/>
      <c r="J354" s="161"/>
      <c r="K354" s="161"/>
      <c r="L354" s="161"/>
    </row>
  </sheetData>
  <mergeCells count="72">
    <mergeCell ref="D334:G334"/>
    <mergeCell ref="K5:L5"/>
    <mergeCell ref="C334:C335"/>
    <mergeCell ref="B104:L104"/>
    <mergeCell ref="C319:C320"/>
    <mergeCell ref="H319:H320"/>
    <mergeCell ref="B156:L156"/>
    <mergeCell ref="B129:L129"/>
    <mergeCell ref="B157:L157"/>
    <mergeCell ref="B74:L74"/>
    <mergeCell ref="B81:L81"/>
    <mergeCell ref="C12:G12"/>
    <mergeCell ref="H12:L12"/>
    <mergeCell ref="B134:L134"/>
    <mergeCell ref="B141:L141"/>
    <mergeCell ref="B149:L149"/>
    <mergeCell ref="A2:D3"/>
    <mergeCell ref="B98:L98"/>
    <mergeCell ref="B103:L103"/>
    <mergeCell ref="B133:L133"/>
    <mergeCell ref="B112:L112"/>
    <mergeCell ref="G4:I4"/>
    <mergeCell ref="B13:L13"/>
    <mergeCell ref="B21:L21"/>
    <mergeCell ref="H5:J5"/>
    <mergeCell ref="B42:L42"/>
    <mergeCell ref="B43:L43"/>
    <mergeCell ref="B52:L52"/>
    <mergeCell ref="B69:L69"/>
    <mergeCell ref="B73:L73"/>
    <mergeCell ref="A4:D4"/>
    <mergeCell ref="B38:L38"/>
    <mergeCell ref="C9:C11"/>
    <mergeCell ref="D9:F10"/>
    <mergeCell ref="H9:H11"/>
    <mergeCell ref="I9:K10"/>
    <mergeCell ref="A7:L7"/>
    <mergeCell ref="B30:L30"/>
    <mergeCell ref="B61:L61"/>
    <mergeCell ref="B90:L90"/>
    <mergeCell ref="B121:L121"/>
    <mergeCell ref="B258:L258"/>
    <mergeCell ref="B249:L249"/>
    <mergeCell ref="B220:L220"/>
    <mergeCell ref="B250:L250"/>
    <mergeCell ref="B165:L165"/>
    <mergeCell ref="B182:L182"/>
    <mergeCell ref="B228:L228"/>
    <mergeCell ref="B245:L245"/>
    <mergeCell ref="B187:L187"/>
    <mergeCell ref="B188:L188"/>
    <mergeCell ref="B197:L197"/>
    <mergeCell ref="B213:L213"/>
    <mergeCell ref="B275:L275"/>
    <mergeCell ref="B302:L302"/>
    <mergeCell ref="D303:G303"/>
    <mergeCell ref="I303:L303"/>
    <mergeCell ref="B282:L282"/>
    <mergeCell ref="B283:L283"/>
    <mergeCell ref="B290:L290"/>
    <mergeCell ref="B297:L297"/>
    <mergeCell ref="D319:G319"/>
    <mergeCell ref="D304:G304"/>
    <mergeCell ref="I304:L304"/>
    <mergeCell ref="C303:C305"/>
    <mergeCell ref="H303:H305"/>
    <mergeCell ref="I319:L319"/>
    <mergeCell ref="B219:L219"/>
    <mergeCell ref="B174:L174"/>
    <mergeCell ref="B205:L205"/>
    <mergeCell ref="B237:L237"/>
    <mergeCell ref="B267:L267"/>
  </mergeCells>
  <pageMargins left="0.98425196850393704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P16" sqref="P16"/>
    </sheetView>
  </sheetViews>
  <sheetFormatPr defaultRowHeight="15"/>
  <cols>
    <col min="1" max="1" width="17.140625" customWidth="1"/>
    <col min="2" max="2" width="8.5703125" customWidth="1"/>
    <col min="3" max="4" width="9.140625" customWidth="1"/>
    <col min="5" max="5" width="11.7109375" customWidth="1"/>
    <col min="6" max="7" width="8.42578125" customWidth="1"/>
    <col min="8" max="8" width="11.42578125" customWidth="1"/>
    <col min="11" max="11" width="11.5703125" customWidth="1"/>
    <col min="14" max="14" width="11.5703125" customWidth="1"/>
  </cols>
  <sheetData>
    <row r="1" spans="1:14" ht="27.75" customHeight="1" thickBot="1">
      <c r="A1" s="277" t="s">
        <v>63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</row>
    <row r="2" spans="1:14">
      <c r="A2" s="278" t="s">
        <v>29</v>
      </c>
      <c r="B2" s="280" t="s">
        <v>30</v>
      </c>
      <c r="C2" s="282" t="s">
        <v>31</v>
      </c>
      <c r="D2" s="280" t="s">
        <v>32</v>
      </c>
      <c r="E2" s="280" t="s">
        <v>33</v>
      </c>
      <c r="F2" s="282" t="s">
        <v>34</v>
      </c>
      <c r="G2" s="280" t="s">
        <v>35</v>
      </c>
      <c r="H2" s="280" t="s">
        <v>36</v>
      </c>
      <c r="I2" s="280" t="s">
        <v>37</v>
      </c>
      <c r="J2" s="280" t="s">
        <v>38</v>
      </c>
      <c r="K2" s="280" t="s">
        <v>39</v>
      </c>
      <c r="L2" s="282" t="s">
        <v>40</v>
      </c>
      <c r="M2" s="282" t="s">
        <v>41</v>
      </c>
      <c r="N2" s="275" t="s">
        <v>42</v>
      </c>
    </row>
    <row r="3" spans="1:14">
      <c r="A3" s="279"/>
      <c r="B3" s="281"/>
      <c r="C3" s="283"/>
      <c r="D3" s="281"/>
      <c r="E3" s="281"/>
      <c r="F3" s="283"/>
      <c r="G3" s="281"/>
      <c r="H3" s="281"/>
      <c r="I3" s="281"/>
      <c r="J3" s="281"/>
      <c r="K3" s="281"/>
      <c r="L3" s="283"/>
      <c r="M3" s="283"/>
      <c r="N3" s="276"/>
    </row>
    <row r="4" spans="1:14" ht="57.75" customHeight="1">
      <c r="A4" s="279"/>
      <c r="B4" s="281"/>
      <c r="C4" s="284"/>
      <c r="D4" s="281"/>
      <c r="E4" s="281"/>
      <c r="F4" s="284"/>
      <c r="G4" s="281"/>
      <c r="H4" s="281"/>
      <c r="I4" s="281"/>
      <c r="J4" s="281"/>
      <c r="K4" s="281"/>
      <c r="L4" s="284"/>
      <c r="M4" s="284"/>
      <c r="N4" s="276"/>
    </row>
    <row r="5" spans="1:14">
      <c r="A5" s="3" t="s">
        <v>43</v>
      </c>
      <c r="B5" s="20">
        <v>77</v>
      </c>
      <c r="C5" s="20">
        <f>B5*20/100</f>
        <v>15.4</v>
      </c>
      <c r="D5" s="20">
        <f>B5*25/100</f>
        <v>19.25</v>
      </c>
      <c r="E5" s="12">
        <f>БЖУ!D317</f>
        <v>0</v>
      </c>
      <c r="F5" s="20">
        <f>B5*30/100</f>
        <v>23.1</v>
      </c>
      <c r="G5" s="20">
        <f>B5*35/100</f>
        <v>26.95</v>
      </c>
      <c r="H5" s="12">
        <f>БЖУ!D332</f>
        <v>0</v>
      </c>
      <c r="I5" s="20">
        <f>B5*10/100</f>
        <v>7.7</v>
      </c>
      <c r="J5" s="20">
        <f>B5*15/100</f>
        <v>11.55</v>
      </c>
      <c r="K5" s="12">
        <f>БЖУ!D347</f>
        <v>0</v>
      </c>
      <c r="L5" s="13">
        <f>B5*60/100</f>
        <v>46.2</v>
      </c>
      <c r="M5" s="14">
        <f>B5*75/100</f>
        <v>57.75</v>
      </c>
      <c r="N5" s="5">
        <f>SUM(E5,H5,K5)</f>
        <v>0</v>
      </c>
    </row>
    <row r="6" spans="1:14">
      <c r="A6" s="3" t="s">
        <v>44</v>
      </c>
      <c r="B6" s="20">
        <v>79</v>
      </c>
      <c r="C6" s="20">
        <f t="shared" ref="C6:C9" si="0">B6*20/100</f>
        <v>15.8</v>
      </c>
      <c r="D6" s="20">
        <f t="shared" ref="D6:D9" si="1">B6*25/100</f>
        <v>19.75</v>
      </c>
      <c r="E6" s="12">
        <f>БЖУ!E317</f>
        <v>0</v>
      </c>
      <c r="F6" s="20">
        <f t="shared" ref="F6:F9" si="2">B6*30/100</f>
        <v>23.7</v>
      </c>
      <c r="G6" s="20">
        <f t="shared" ref="G6:G9" si="3">B6*35/100</f>
        <v>27.65</v>
      </c>
      <c r="H6" s="12">
        <f>БЖУ!E332</f>
        <v>0</v>
      </c>
      <c r="I6" s="20">
        <f t="shared" ref="I6:I9" si="4">B6*10/100</f>
        <v>7.9</v>
      </c>
      <c r="J6" s="20">
        <f t="shared" ref="J6:J9" si="5">B6*15/100</f>
        <v>11.85</v>
      </c>
      <c r="K6" s="12">
        <f>БЖУ!E347</f>
        <v>0</v>
      </c>
      <c r="L6" s="13">
        <f t="shared" ref="L6:L9" si="6">B6*60/100</f>
        <v>47.4</v>
      </c>
      <c r="M6" s="14">
        <f t="shared" ref="M6:M9" si="7">B6*75/100</f>
        <v>59.25</v>
      </c>
      <c r="N6" s="5">
        <f t="shared" ref="N6:N9" si="8">SUM(E6,H6,K6)</f>
        <v>0</v>
      </c>
    </row>
    <row r="7" spans="1:14">
      <c r="A7" s="3" t="s">
        <v>45</v>
      </c>
      <c r="B7" s="20">
        <v>335</v>
      </c>
      <c r="C7" s="20">
        <f t="shared" si="0"/>
        <v>67</v>
      </c>
      <c r="D7" s="20">
        <f t="shared" si="1"/>
        <v>83.75</v>
      </c>
      <c r="E7" s="12">
        <f>БЖУ!F317</f>
        <v>0</v>
      </c>
      <c r="F7" s="20">
        <f t="shared" si="2"/>
        <v>100.5</v>
      </c>
      <c r="G7" s="20">
        <f t="shared" si="3"/>
        <v>117.25</v>
      </c>
      <c r="H7" s="12">
        <f>БЖУ!F332</f>
        <v>0</v>
      </c>
      <c r="I7" s="20">
        <f t="shared" si="4"/>
        <v>33.5</v>
      </c>
      <c r="J7" s="20">
        <f t="shared" si="5"/>
        <v>50.25</v>
      </c>
      <c r="K7" s="12">
        <f>БЖУ!F347</f>
        <v>0</v>
      </c>
      <c r="L7" s="13">
        <f t="shared" si="6"/>
        <v>201</v>
      </c>
      <c r="M7" s="14">
        <f t="shared" si="7"/>
        <v>251.25</v>
      </c>
      <c r="N7" s="5">
        <f t="shared" si="8"/>
        <v>0</v>
      </c>
    </row>
    <row r="8" spans="1:14" ht="30">
      <c r="A8" s="3" t="s">
        <v>46</v>
      </c>
      <c r="B8" s="20">
        <v>2350</v>
      </c>
      <c r="C8" s="20">
        <f t="shared" si="0"/>
        <v>470</v>
      </c>
      <c r="D8" s="20">
        <f t="shared" si="1"/>
        <v>587.5</v>
      </c>
      <c r="E8" s="12">
        <f>БЖУ!G317</f>
        <v>0</v>
      </c>
      <c r="F8" s="20">
        <f t="shared" si="2"/>
        <v>705</v>
      </c>
      <c r="G8" s="20">
        <f t="shared" si="3"/>
        <v>822.5</v>
      </c>
      <c r="H8" s="12">
        <f>БЖУ!G332</f>
        <v>0</v>
      </c>
      <c r="I8" s="20">
        <f t="shared" si="4"/>
        <v>235</v>
      </c>
      <c r="J8" s="20">
        <f t="shared" si="5"/>
        <v>352.5</v>
      </c>
      <c r="K8" s="12">
        <f>БЖУ!G347</f>
        <v>0</v>
      </c>
      <c r="L8" s="13">
        <f t="shared" si="6"/>
        <v>1410</v>
      </c>
      <c r="M8" s="14">
        <f t="shared" si="7"/>
        <v>1762.5</v>
      </c>
      <c r="N8" s="5">
        <f t="shared" si="8"/>
        <v>0</v>
      </c>
    </row>
    <row r="9" spans="1:14" ht="15.75" thickBot="1">
      <c r="A9" s="15" t="s">
        <v>47</v>
      </c>
      <c r="B9" s="2">
        <v>60</v>
      </c>
      <c r="C9" s="2">
        <f t="shared" si="0"/>
        <v>12</v>
      </c>
      <c r="D9" s="2">
        <f t="shared" si="1"/>
        <v>15</v>
      </c>
      <c r="E9" s="16" t="e">
        <f>БЖУ!#REF!</f>
        <v>#REF!</v>
      </c>
      <c r="F9" s="2">
        <f t="shared" si="2"/>
        <v>18</v>
      </c>
      <c r="G9" s="2">
        <f t="shared" si="3"/>
        <v>21</v>
      </c>
      <c r="H9" s="16" t="e">
        <f>БЖУ!#REF!</f>
        <v>#REF!</v>
      </c>
      <c r="I9" s="2">
        <f t="shared" si="4"/>
        <v>6</v>
      </c>
      <c r="J9" s="2">
        <f t="shared" si="5"/>
        <v>9</v>
      </c>
      <c r="K9" s="16" t="e">
        <f>БЖУ!#REF!</f>
        <v>#REF!</v>
      </c>
      <c r="L9" s="17">
        <f t="shared" si="6"/>
        <v>36</v>
      </c>
      <c r="M9" s="18">
        <f t="shared" si="7"/>
        <v>45</v>
      </c>
      <c r="N9" s="22" t="e">
        <f t="shared" si="8"/>
        <v>#REF!</v>
      </c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ht="30.75" customHeight="1" thickBot="1">
      <c r="A11" s="277" t="s">
        <v>64</v>
      </c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19"/>
      <c r="M11" s="19"/>
      <c r="N11" s="19"/>
    </row>
    <row r="12" spans="1:14">
      <c r="A12" s="278" t="s">
        <v>29</v>
      </c>
      <c r="B12" s="280" t="s">
        <v>30</v>
      </c>
      <c r="C12" s="282" t="s">
        <v>31</v>
      </c>
      <c r="D12" s="280" t="s">
        <v>32</v>
      </c>
      <c r="E12" s="280" t="s">
        <v>33</v>
      </c>
      <c r="F12" s="282" t="s">
        <v>34</v>
      </c>
      <c r="G12" s="280" t="s">
        <v>35</v>
      </c>
      <c r="H12" s="280" t="s">
        <v>36</v>
      </c>
      <c r="I12" s="282" t="s">
        <v>49</v>
      </c>
      <c r="J12" s="282" t="s">
        <v>50</v>
      </c>
      <c r="K12" s="275" t="s">
        <v>48</v>
      </c>
      <c r="L12" s="1"/>
      <c r="M12" s="1"/>
    </row>
    <row r="13" spans="1:14">
      <c r="A13" s="279"/>
      <c r="B13" s="281"/>
      <c r="C13" s="283"/>
      <c r="D13" s="281"/>
      <c r="E13" s="281"/>
      <c r="F13" s="283"/>
      <c r="G13" s="281"/>
      <c r="H13" s="281"/>
      <c r="I13" s="283"/>
      <c r="J13" s="283"/>
      <c r="K13" s="276"/>
      <c r="L13" s="1"/>
      <c r="M13" s="1"/>
    </row>
    <row r="14" spans="1:14" ht="57" customHeight="1">
      <c r="A14" s="279"/>
      <c r="B14" s="281"/>
      <c r="C14" s="284"/>
      <c r="D14" s="281"/>
      <c r="E14" s="281"/>
      <c r="F14" s="284"/>
      <c r="G14" s="281"/>
      <c r="H14" s="281"/>
      <c r="I14" s="284"/>
      <c r="J14" s="284"/>
      <c r="K14" s="276"/>
    </row>
    <row r="15" spans="1:14">
      <c r="A15" s="3" t="s">
        <v>43</v>
      </c>
      <c r="B15" s="20">
        <v>90</v>
      </c>
      <c r="C15" s="20">
        <f>B15*20/100</f>
        <v>18</v>
      </c>
      <c r="D15" s="20">
        <f>B15*25/100</f>
        <v>22.5</v>
      </c>
      <c r="E15" s="12">
        <f>БЖУ!I317</f>
        <v>0</v>
      </c>
      <c r="F15" s="20">
        <f>B15*30/100</f>
        <v>27</v>
      </c>
      <c r="G15" s="20">
        <f>B15*35/100</f>
        <v>31.5</v>
      </c>
      <c r="H15" s="12">
        <f>БЖУ!I332</f>
        <v>0</v>
      </c>
      <c r="I15" s="13">
        <f>B15*50/100</f>
        <v>45</v>
      </c>
      <c r="J15" s="14">
        <f>B15*60/100</f>
        <v>54</v>
      </c>
      <c r="K15" s="5">
        <f>SUM(E15,H15)</f>
        <v>0</v>
      </c>
    </row>
    <row r="16" spans="1:14">
      <c r="A16" s="3" t="s">
        <v>44</v>
      </c>
      <c r="B16" s="20">
        <v>92</v>
      </c>
      <c r="C16" s="20">
        <f t="shared" ref="C16:C19" si="9">B16*20/100</f>
        <v>18.399999999999999</v>
      </c>
      <c r="D16" s="20">
        <f t="shared" ref="D16:D19" si="10">B16*25/100</f>
        <v>23</v>
      </c>
      <c r="E16" s="12">
        <f>БЖУ!J317</f>
        <v>0</v>
      </c>
      <c r="F16" s="20">
        <f t="shared" ref="F16:F19" si="11">B16*30/100</f>
        <v>27.6</v>
      </c>
      <c r="G16" s="20">
        <f t="shared" ref="G16:G19" si="12">B16*35/100</f>
        <v>32.200000000000003</v>
      </c>
      <c r="H16" s="12">
        <f>БЖУ!J332</f>
        <v>0</v>
      </c>
      <c r="I16" s="13">
        <f t="shared" ref="I16:I19" si="13">B16*50/100</f>
        <v>46</v>
      </c>
      <c r="J16" s="14">
        <f t="shared" ref="J16:J19" si="14">B16*60/100</f>
        <v>55.2</v>
      </c>
      <c r="K16" s="5">
        <f t="shared" ref="K16:K19" si="15">SUM(E16,H16)</f>
        <v>0</v>
      </c>
    </row>
    <row r="17" spans="1:11">
      <c r="A17" s="3" t="s">
        <v>45</v>
      </c>
      <c r="B17" s="20">
        <v>383</v>
      </c>
      <c r="C17" s="20">
        <f t="shared" si="9"/>
        <v>76.599999999999994</v>
      </c>
      <c r="D17" s="20">
        <f t="shared" si="10"/>
        <v>95.75</v>
      </c>
      <c r="E17" s="12">
        <f>БЖУ!K317</f>
        <v>0</v>
      </c>
      <c r="F17" s="20">
        <f t="shared" si="11"/>
        <v>114.9</v>
      </c>
      <c r="G17" s="20">
        <f t="shared" si="12"/>
        <v>134.05000000000001</v>
      </c>
      <c r="H17" s="12">
        <f>БЖУ!K332</f>
        <v>0</v>
      </c>
      <c r="I17" s="13">
        <f t="shared" si="13"/>
        <v>191.5</v>
      </c>
      <c r="J17" s="14">
        <f t="shared" si="14"/>
        <v>229.8</v>
      </c>
      <c r="K17" s="5">
        <f t="shared" si="15"/>
        <v>0</v>
      </c>
    </row>
    <row r="18" spans="1:11" ht="30">
      <c r="A18" s="3" t="s">
        <v>46</v>
      </c>
      <c r="B18" s="20">
        <v>2720</v>
      </c>
      <c r="C18" s="20">
        <f t="shared" si="9"/>
        <v>544</v>
      </c>
      <c r="D18" s="20">
        <f t="shared" si="10"/>
        <v>680</v>
      </c>
      <c r="E18" s="12">
        <f>БЖУ!L317</f>
        <v>0</v>
      </c>
      <c r="F18" s="20">
        <f t="shared" si="11"/>
        <v>816</v>
      </c>
      <c r="G18" s="20">
        <f t="shared" si="12"/>
        <v>952</v>
      </c>
      <c r="H18" s="12">
        <f>БЖУ!L332</f>
        <v>0</v>
      </c>
      <c r="I18" s="13">
        <f t="shared" si="13"/>
        <v>1360</v>
      </c>
      <c r="J18" s="14">
        <f t="shared" si="14"/>
        <v>1632</v>
      </c>
      <c r="K18" s="5">
        <f t="shared" si="15"/>
        <v>0</v>
      </c>
    </row>
    <row r="19" spans="1:11" ht="15.75" thickBot="1">
      <c r="A19" s="15" t="s">
        <v>47</v>
      </c>
      <c r="B19" s="2">
        <v>70</v>
      </c>
      <c r="C19" s="2">
        <f t="shared" si="9"/>
        <v>14</v>
      </c>
      <c r="D19" s="2">
        <f t="shared" si="10"/>
        <v>17.5</v>
      </c>
      <c r="E19" s="16" t="e">
        <f>БЖУ!#REF!</f>
        <v>#REF!</v>
      </c>
      <c r="F19" s="2">
        <f t="shared" si="11"/>
        <v>21</v>
      </c>
      <c r="G19" s="2">
        <f t="shared" si="12"/>
        <v>24.5</v>
      </c>
      <c r="H19" s="16" t="e">
        <f>БЖУ!#REF!</f>
        <v>#REF!</v>
      </c>
      <c r="I19" s="17">
        <f t="shared" si="13"/>
        <v>35</v>
      </c>
      <c r="J19" s="18">
        <f t="shared" si="14"/>
        <v>42</v>
      </c>
      <c r="K19" s="22" t="e">
        <f t="shared" si="15"/>
        <v>#REF!</v>
      </c>
    </row>
    <row r="21" spans="1:11">
      <c r="A21" s="23" t="s">
        <v>59</v>
      </c>
      <c r="B21" s="23"/>
      <c r="C21" s="24" t="s">
        <v>51</v>
      </c>
      <c r="D21" s="24"/>
      <c r="E21" s="24"/>
      <c r="F21" s="23" t="s">
        <v>62</v>
      </c>
      <c r="G21" s="23"/>
      <c r="H21" s="10"/>
    </row>
    <row r="22" spans="1:11">
      <c r="A22" s="23"/>
      <c r="B22" s="23"/>
      <c r="C22" s="23"/>
      <c r="D22" s="23"/>
      <c r="E22" s="23"/>
      <c r="F22" s="23"/>
      <c r="G22" s="23"/>
      <c r="H22" s="10"/>
    </row>
    <row r="23" spans="1:11">
      <c r="A23" s="23" t="s">
        <v>52</v>
      </c>
      <c r="B23" s="23"/>
      <c r="C23" s="23"/>
      <c r="D23" s="23"/>
      <c r="E23" s="23"/>
      <c r="F23" s="23" t="s">
        <v>53</v>
      </c>
      <c r="G23" s="23"/>
      <c r="H23" s="10"/>
    </row>
    <row r="24" spans="1:11">
      <c r="A24" s="10"/>
      <c r="B24" s="10"/>
      <c r="C24" s="10"/>
      <c r="D24" s="10"/>
      <c r="E24" s="10"/>
      <c r="F24" s="10"/>
      <c r="G24" s="10"/>
      <c r="H24" s="10"/>
    </row>
  </sheetData>
  <mergeCells count="27">
    <mergeCell ref="A12:A14"/>
    <mergeCell ref="B12:B14"/>
    <mergeCell ref="C12:C14"/>
    <mergeCell ref="D12:D14"/>
    <mergeCell ref="E12:E14"/>
    <mergeCell ref="F12:F14"/>
    <mergeCell ref="J2:J4"/>
    <mergeCell ref="K2:K4"/>
    <mergeCell ref="L2:L4"/>
    <mergeCell ref="M2:M4"/>
    <mergeCell ref="G12:G14"/>
    <mergeCell ref="H12:H14"/>
    <mergeCell ref="I12:I14"/>
    <mergeCell ref="J12:J14"/>
    <mergeCell ref="K12:K14"/>
    <mergeCell ref="N2:N4"/>
    <mergeCell ref="A11:K11"/>
    <mergeCell ref="A1:N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ageMargins left="0.19685039370078741" right="0.19685039370078741" top="0.98425196850393704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БЖУ</vt:lpstr>
      <vt:lpstr>Потребн.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КШП</dc:creator>
  <cp:lastModifiedBy>PC</cp:lastModifiedBy>
  <cp:lastPrinted>2026-09-01T09:00:19Z</cp:lastPrinted>
  <dcterms:created xsi:type="dcterms:W3CDTF">2016-08-23T13:19:30Z</dcterms:created>
  <dcterms:modified xsi:type="dcterms:W3CDTF">2026-09-01T09:12:54Z</dcterms:modified>
</cp:coreProperties>
</file>